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martins\Documents\Veřejné zakázky\úklid\2022\nové VŘ\"/>
    </mc:Choice>
  </mc:AlternateContent>
  <xr:revisionPtr revIDLastSave="0" documentId="13_ncr:1_{FECBE20A-9527-43D1-9266-E6F1011CD8E6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kapitulace" sheetId="8" r:id="rId1"/>
    <sheet name="Jednotkové ceny" sheetId="11" r:id="rId2"/>
    <sheet name="AB" sheetId="1" r:id="rId3"/>
    <sheet name="Zákaznické" sheetId="2" r:id="rId4"/>
    <sheet name="TÚ-A" sheetId="3" r:id="rId5"/>
    <sheet name="TÚ-T" sheetId="4" r:id="rId6"/>
    <sheet name="Ostatní provozy" sheetId="6" r:id="rId7"/>
    <sheet name="Konečné" sheetId="5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5" i="8" l="1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C32" i="8"/>
  <c r="C20" i="8"/>
  <c r="J28" i="5" l="1"/>
  <c r="J51" i="6"/>
  <c r="J50" i="6"/>
  <c r="L101" i="4"/>
  <c r="J102" i="4"/>
  <c r="J101" i="4"/>
  <c r="J100" i="4"/>
  <c r="M40" i="3"/>
  <c r="J38" i="3"/>
  <c r="J37" i="3"/>
  <c r="J34" i="2"/>
  <c r="J33" i="2"/>
  <c r="J32" i="2"/>
  <c r="J91" i="1"/>
  <c r="J92" i="1"/>
  <c r="J90" i="1"/>
  <c r="B28" i="5"/>
  <c r="L28" i="5"/>
  <c r="B50" i="6"/>
  <c r="L51" i="6"/>
  <c r="L50" i="6"/>
  <c r="B101" i="4"/>
  <c r="M101" i="4" s="1"/>
  <c r="B100" i="4"/>
  <c r="L102" i="4"/>
  <c r="L100" i="4"/>
  <c r="B37" i="3"/>
  <c r="L38" i="3"/>
  <c r="M38" i="3" s="1"/>
  <c r="L37" i="3"/>
  <c r="B33" i="2"/>
  <c r="B32" i="2"/>
  <c r="L34" i="2"/>
  <c r="L33" i="2"/>
  <c r="L32" i="2"/>
  <c r="M51" i="6" l="1"/>
  <c r="M102" i="4"/>
  <c r="M28" i="5"/>
  <c r="M30" i="5" s="1"/>
  <c r="M32" i="2"/>
  <c r="M36" i="2" s="1"/>
  <c r="C17" i="8" s="1"/>
  <c r="M33" i="2"/>
  <c r="M34" i="2"/>
  <c r="B91" i="1"/>
  <c r="B90" i="1"/>
  <c r="D35" i="8" l="1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9" i="5"/>
  <c r="L72" i="1"/>
  <c r="L84" i="1"/>
  <c r="L26" i="2"/>
  <c r="L83" i="1"/>
  <c r="L82" i="1"/>
  <c r="L81" i="1"/>
  <c r="L80" i="1"/>
  <c r="L70" i="1"/>
  <c r="L69" i="1"/>
  <c r="L71" i="1"/>
  <c r="L68" i="1"/>
  <c r="L67" i="1"/>
  <c r="L66" i="1"/>
  <c r="L65" i="1"/>
  <c r="L64" i="1"/>
  <c r="L63" i="1"/>
  <c r="L54" i="1"/>
  <c r="L53" i="1"/>
  <c r="L52" i="1"/>
  <c r="L51" i="1"/>
  <c r="L55" i="1"/>
  <c r="L50" i="1"/>
  <c r="L38" i="1"/>
  <c r="L37" i="1"/>
  <c r="L36" i="1"/>
  <c r="L35" i="1"/>
  <c r="L40" i="1"/>
  <c r="L42" i="1"/>
  <c r="L41" i="1"/>
  <c r="L39" i="1"/>
  <c r="L34" i="1"/>
  <c r="L44" i="6"/>
  <c r="L43" i="6"/>
  <c r="L31" i="6"/>
  <c r="L30" i="6"/>
  <c r="L17" i="6"/>
  <c r="L16" i="6"/>
  <c r="L42" i="6"/>
  <c r="L29" i="6"/>
  <c r="L15" i="6"/>
  <c r="L41" i="6"/>
  <c r="L28" i="6"/>
  <c r="L14" i="6"/>
  <c r="L40" i="6"/>
  <c r="L39" i="6"/>
  <c r="L27" i="6"/>
  <c r="L26" i="6"/>
  <c r="L25" i="6"/>
  <c r="L13" i="6"/>
  <c r="L12" i="6"/>
  <c r="L11" i="6"/>
  <c r="L81" i="4"/>
  <c r="L92" i="4"/>
  <c r="L91" i="4"/>
  <c r="L80" i="4"/>
  <c r="L79" i="4"/>
  <c r="L78" i="4"/>
  <c r="L68" i="4"/>
  <c r="L67" i="4"/>
  <c r="L66" i="4"/>
  <c r="L65" i="4"/>
  <c r="L94" i="4"/>
  <c r="L93" i="4"/>
  <c r="L83" i="4"/>
  <c r="L82" i="4"/>
  <c r="L70" i="4"/>
  <c r="L69" i="4"/>
  <c r="L57" i="4"/>
  <c r="L56" i="4"/>
  <c r="L55" i="4"/>
  <c r="L54" i="4"/>
  <c r="L41" i="4"/>
  <c r="L40" i="4"/>
  <c r="L39" i="4"/>
  <c r="L38" i="4"/>
  <c r="L25" i="4"/>
  <c r="L24" i="4"/>
  <c r="L53" i="4"/>
  <c r="L52" i="4"/>
  <c r="L51" i="4"/>
  <c r="L50" i="4"/>
  <c r="L49" i="4"/>
  <c r="L37" i="4"/>
  <c r="L36" i="4"/>
  <c r="L35" i="4"/>
  <c r="L34" i="4"/>
  <c r="L33" i="4"/>
  <c r="L23" i="4"/>
  <c r="L22" i="4"/>
  <c r="L21" i="4"/>
  <c r="L20" i="4"/>
  <c r="L12" i="4"/>
  <c r="L11" i="4"/>
  <c r="J16" i="3"/>
  <c r="L16" i="3"/>
  <c r="L31" i="3"/>
  <c r="L30" i="3"/>
  <c r="L27" i="3"/>
  <c r="L26" i="3"/>
  <c r="L25" i="3"/>
  <c r="L13" i="3"/>
  <c r="L12" i="3"/>
  <c r="L29" i="3"/>
  <c r="L28" i="3"/>
  <c r="L24" i="3"/>
  <c r="L15" i="3"/>
  <c r="L14" i="3"/>
  <c r="L11" i="3"/>
  <c r="L92" i="1"/>
  <c r="L91" i="1"/>
  <c r="L90" i="1"/>
  <c r="M90" i="1" s="1"/>
  <c r="L15" i="2"/>
  <c r="L12" i="2"/>
  <c r="L25" i="2"/>
  <c r="L14" i="2"/>
  <c r="L24" i="2"/>
  <c r="L13" i="2"/>
  <c r="L23" i="2"/>
  <c r="L11" i="2"/>
  <c r="L24" i="1"/>
  <c r="L25" i="1"/>
  <c r="L26" i="1"/>
  <c r="L20" i="1"/>
  <c r="L19" i="1"/>
  <c r="L17" i="1"/>
  <c r="L16" i="1"/>
  <c r="L15" i="1"/>
  <c r="L14" i="1"/>
  <c r="L23" i="1"/>
  <c r="L22" i="1"/>
  <c r="L21" i="1"/>
  <c r="L18" i="1"/>
  <c r="L13" i="1"/>
  <c r="L12" i="1"/>
  <c r="L11" i="1"/>
  <c r="J27" i="6"/>
  <c r="J28" i="6"/>
  <c r="J29" i="6"/>
  <c r="J40" i="6"/>
  <c r="J41" i="6"/>
  <c r="J42" i="6"/>
  <c r="M50" i="6"/>
  <c r="M53" i="6" s="1"/>
  <c r="J13" i="6"/>
  <c r="J14" i="6"/>
  <c r="J15" i="6"/>
  <c r="J44" i="6"/>
  <c r="J43" i="6"/>
  <c r="J39" i="6"/>
  <c r="J31" i="6"/>
  <c r="J30" i="6"/>
  <c r="J26" i="6"/>
  <c r="J25" i="6"/>
  <c r="J17" i="6"/>
  <c r="J16" i="6"/>
  <c r="J12" i="6"/>
  <c r="J11" i="6"/>
  <c r="M100" i="4"/>
  <c r="M104" i="4" s="1"/>
  <c r="C34" i="8" l="1"/>
  <c r="C28" i="8"/>
  <c r="M44" i="6"/>
  <c r="M41" i="6"/>
  <c r="M16" i="6"/>
  <c r="M17" i="6"/>
  <c r="M39" i="6"/>
  <c r="M16" i="3"/>
  <c r="M11" i="6"/>
  <c r="M42" i="6"/>
  <c r="M12" i="6"/>
  <c r="M40" i="6"/>
  <c r="M13" i="6"/>
  <c r="M43" i="6"/>
  <c r="M31" i="6"/>
  <c r="M30" i="6"/>
  <c r="M29" i="6"/>
  <c r="M15" i="6"/>
  <c r="M28" i="6"/>
  <c r="M14" i="6"/>
  <c r="M27" i="6"/>
  <c r="M26" i="6"/>
  <c r="M25" i="6"/>
  <c r="M46" i="6" l="1"/>
  <c r="C31" i="8" s="1"/>
  <c r="M19" i="6"/>
  <c r="C29" i="8" s="1"/>
  <c r="M33" i="6"/>
  <c r="C30" i="8" s="1"/>
  <c r="J25" i="2" l="1"/>
  <c r="J83" i="1" l="1"/>
  <c r="M83" i="1" s="1"/>
  <c r="M91" i="1" l="1"/>
  <c r="J9" i="5" l="1"/>
  <c r="M9" i="5" s="1"/>
  <c r="J10" i="5"/>
  <c r="M10" i="5" s="1"/>
  <c r="J11" i="5"/>
  <c r="M11" i="5" s="1"/>
  <c r="J12" i="5"/>
  <c r="M12" i="5" s="1"/>
  <c r="J13" i="5"/>
  <c r="M13" i="5" s="1"/>
  <c r="J14" i="5"/>
  <c r="M14" i="5" s="1"/>
  <c r="J15" i="5"/>
  <c r="M15" i="5" s="1"/>
  <c r="J16" i="5"/>
  <c r="M16" i="5" s="1"/>
  <c r="J22" i="5"/>
  <c r="M22" i="5" s="1"/>
  <c r="J21" i="5"/>
  <c r="M21" i="5" s="1"/>
  <c r="J20" i="5"/>
  <c r="M20" i="5" s="1"/>
  <c r="J19" i="5"/>
  <c r="M19" i="5" s="1"/>
  <c r="J18" i="5"/>
  <c r="M18" i="5" s="1"/>
  <c r="J17" i="5"/>
  <c r="M17" i="5" s="1"/>
  <c r="J94" i="4"/>
  <c r="M94" i="4" s="1"/>
  <c r="J93" i="4"/>
  <c r="M93" i="4" s="1"/>
  <c r="J92" i="4"/>
  <c r="M92" i="4" s="1"/>
  <c r="J91" i="4"/>
  <c r="M91" i="4" s="1"/>
  <c r="J80" i="4"/>
  <c r="M80" i="4" s="1"/>
  <c r="J81" i="4"/>
  <c r="M81" i="4" s="1"/>
  <c r="J67" i="4"/>
  <c r="M67" i="4" s="1"/>
  <c r="J68" i="4"/>
  <c r="M68" i="4" s="1"/>
  <c r="J83" i="4"/>
  <c r="M83" i="4" s="1"/>
  <c r="J82" i="4"/>
  <c r="M82" i="4" s="1"/>
  <c r="J79" i="4"/>
  <c r="M79" i="4" s="1"/>
  <c r="J78" i="4"/>
  <c r="M78" i="4" s="1"/>
  <c r="J57" i="4"/>
  <c r="M57" i="4" s="1"/>
  <c r="J56" i="4"/>
  <c r="M56" i="4" s="1"/>
  <c r="J55" i="4"/>
  <c r="M55" i="4" s="1"/>
  <c r="J54" i="4"/>
  <c r="M54" i="4" s="1"/>
  <c r="J53" i="4"/>
  <c r="M53" i="4" s="1"/>
  <c r="J52" i="4"/>
  <c r="M52" i="4" s="1"/>
  <c r="J51" i="4"/>
  <c r="M51" i="4" s="1"/>
  <c r="J50" i="4"/>
  <c r="M50" i="4" s="1"/>
  <c r="J49" i="4"/>
  <c r="M49" i="4" s="1"/>
  <c r="J36" i="4"/>
  <c r="M36" i="4" s="1"/>
  <c r="J70" i="4"/>
  <c r="M70" i="4" s="1"/>
  <c r="J69" i="4"/>
  <c r="M69" i="4" s="1"/>
  <c r="J66" i="4"/>
  <c r="M66" i="4" s="1"/>
  <c r="J65" i="4"/>
  <c r="M65" i="4" s="1"/>
  <c r="J41" i="4"/>
  <c r="M41" i="4" s="1"/>
  <c r="J40" i="4"/>
  <c r="M40" i="4" s="1"/>
  <c r="J39" i="4"/>
  <c r="M39" i="4" s="1"/>
  <c r="J38" i="4"/>
  <c r="M38" i="4" s="1"/>
  <c r="J37" i="4"/>
  <c r="M37" i="4" s="1"/>
  <c r="J35" i="4"/>
  <c r="M35" i="4" s="1"/>
  <c r="J34" i="4"/>
  <c r="M34" i="4" s="1"/>
  <c r="J33" i="4"/>
  <c r="M33" i="4" s="1"/>
  <c r="J25" i="4"/>
  <c r="M25" i="4" s="1"/>
  <c r="J24" i="4"/>
  <c r="M24" i="4" s="1"/>
  <c r="J23" i="4"/>
  <c r="M23" i="4" s="1"/>
  <c r="J22" i="4"/>
  <c r="M22" i="4" s="1"/>
  <c r="J21" i="4"/>
  <c r="M21" i="4" s="1"/>
  <c r="J20" i="4"/>
  <c r="M20" i="4" s="1"/>
  <c r="J12" i="4"/>
  <c r="M12" i="4" s="1"/>
  <c r="J11" i="4"/>
  <c r="M11" i="4" s="1"/>
  <c r="M37" i="3"/>
  <c r="J31" i="3"/>
  <c r="M31" i="3" s="1"/>
  <c r="J25" i="3"/>
  <c r="M25" i="3" s="1"/>
  <c r="J26" i="3"/>
  <c r="M26" i="3" s="1"/>
  <c r="J27" i="3"/>
  <c r="M27" i="3" s="1"/>
  <c r="J28" i="3"/>
  <c r="M28" i="3" s="1"/>
  <c r="J29" i="3"/>
  <c r="M29" i="3" s="1"/>
  <c r="J30" i="3"/>
  <c r="M30" i="3" s="1"/>
  <c r="J14" i="3"/>
  <c r="M14" i="3" s="1"/>
  <c r="J15" i="3"/>
  <c r="M15" i="3" s="1"/>
  <c r="M24" i="5" l="1"/>
  <c r="C33" i="8" s="1"/>
  <c r="M96" i="4"/>
  <c r="C27" i="8" s="1"/>
  <c r="M85" i="4"/>
  <c r="C26" i="8" s="1"/>
  <c r="M43" i="4"/>
  <c r="C23" i="8" s="1"/>
  <c r="M59" i="4"/>
  <c r="C24" i="8" s="1"/>
  <c r="M72" i="4"/>
  <c r="C25" i="8" s="1"/>
  <c r="M14" i="4"/>
  <c r="C21" i="8" s="1"/>
  <c r="M27" i="4"/>
  <c r="C22" i="8" s="1"/>
  <c r="J24" i="3" l="1"/>
  <c r="M24" i="3" s="1"/>
  <c r="J13" i="3"/>
  <c r="M13" i="3" s="1"/>
  <c r="J12" i="3"/>
  <c r="M12" i="3" s="1"/>
  <c r="J11" i="3"/>
  <c r="M11" i="3" s="1"/>
  <c r="J26" i="2"/>
  <c r="M26" i="2" s="1"/>
  <c r="M25" i="2"/>
  <c r="J24" i="2"/>
  <c r="M24" i="2" s="1"/>
  <c r="J23" i="2"/>
  <c r="M23" i="2" s="1"/>
  <c r="J15" i="2"/>
  <c r="M15" i="2" s="1"/>
  <c r="J14" i="2"/>
  <c r="M14" i="2" s="1"/>
  <c r="J13" i="2"/>
  <c r="M13" i="2" s="1"/>
  <c r="J12" i="2"/>
  <c r="M12" i="2" s="1"/>
  <c r="J11" i="2"/>
  <c r="M11" i="2" s="1"/>
  <c r="M18" i="3" l="1"/>
  <c r="C18" i="8" s="1"/>
  <c r="M17" i="2"/>
  <c r="C15" i="8" s="1"/>
  <c r="M28" i="2"/>
  <c r="C16" i="8" s="1"/>
  <c r="M33" i="3"/>
  <c r="C19" i="8" s="1"/>
  <c r="J84" i="1"/>
  <c r="M84" i="1" s="1"/>
  <c r="J82" i="1"/>
  <c r="M82" i="1" s="1"/>
  <c r="J81" i="1"/>
  <c r="M81" i="1" s="1"/>
  <c r="J80" i="1"/>
  <c r="M80" i="1" s="1"/>
  <c r="J65" i="1"/>
  <c r="M65" i="1" s="1"/>
  <c r="J66" i="1"/>
  <c r="M66" i="1" s="1"/>
  <c r="J67" i="1"/>
  <c r="M67" i="1" s="1"/>
  <c r="J68" i="1"/>
  <c r="M68" i="1" s="1"/>
  <c r="J69" i="1"/>
  <c r="M69" i="1" s="1"/>
  <c r="J70" i="1"/>
  <c r="M70" i="1" s="1"/>
  <c r="J71" i="1"/>
  <c r="M71" i="1" s="1"/>
  <c r="J72" i="1"/>
  <c r="M72" i="1" s="1"/>
  <c r="J64" i="1"/>
  <c r="M64" i="1" s="1"/>
  <c r="J63" i="1"/>
  <c r="M63" i="1" s="1"/>
  <c r="J55" i="1"/>
  <c r="M55" i="1" s="1"/>
  <c r="J54" i="1"/>
  <c r="M54" i="1" s="1"/>
  <c r="J53" i="1"/>
  <c r="M53" i="1" s="1"/>
  <c r="J52" i="1"/>
  <c r="M52" i="1" s="1"/>
  <c r="J51" i="1"/>
  <c r="M51" i="1" s="1"/>
  <c r="J50" i="1"/>
  <c r="M50" i="1" s="1"/>
  <c r="J42" i="1"/>
  <c r="M42" i="1" s="1"/>
  <c r="J41" i="1"/>
  <c r="M41" i="1" s="1"/>
  <c r="J40" i="1"/>
  <c r="M40" i="1" s="1"/>
  <c r="J39" i="1"/>
  <c r="M39" i="1" s="1"/>
  <c r="J38" i="1"/>
  <c r="M38" i="1" s="1"/>
  <c r="J37" i="1"/>
  <c r="M37" i="1" s="1"/>
  <c r="J36" i="1"/>
  <c r="M36" i="1" s="1"/>
  <c r="J35" i="1"/>
  <c r="M35" i="1" s="1"/>
  <c r="J34" i="1"/>
  <c r="M34" i="1" s="1"/>
  <c r="M92" i="1"/>
  <c r="M94" i="1" s="1"/>
  <c r="C14" i="8" s="1"/>
  <c r="J26" i="1"/>
  <c r="M26" i="1" s="1"/>
  <c r="J25" i="1"/>
  <c r="M25" i="1" s="1"/>
  <c r="J24" i="1"/>
  <c r="M24" i="1" s="1"/>
  <c r="J23" i="1"/>
  <c r="M23" i="1" s="1"/>
  <c r="J22" i="1"/>
  <c r="M22" i="1" s="1"/>
  <c r="J21" i="1"/>
  <c r="M21" i="1" s="1"/>
  <c r="J20" i="1"/>
  <c r="M20" i="1" s="1"/>
  <c r="J19" i="1"/>
  <c r="M19" i="1" s="1"/>
  <c r="J18" i="1"/>
  <c r="M18" i="1" s="1"/>
  <c r="J17" i="1"/>
  <c r="M17" i="1" s="1"/>
  <c r="J16" i="1"/>
  <c r="M16" i="1" s="1"/>
  <c r="J15" i="1"/>
  <c r="M15" i="1" s="1"/>
  <c r="J14" i="1"/>
  <c r="M14" i="1" s="1"/>
  <c r="J13" i="1"/>
  <c r="M13" i="1" s="1"/>
  <c r="J12" i="1"/>
  <c r="M12" i="1" s="1"/>
  <c r="J11" i="1"/>
  <c r="M11" i="1" s="1"/>
  <c r="M86" i="1" l="1"/>
  <c r="C13" i="8" s="1"/>
  <c r="M57" i="1"/>
  <c r="C11" i="8" s="1"/>
  <c r="M74" i="1"/>
  <c r="C12" i="8" s="1"/>
  <c r="M44" i="1"/>
  <c r="C10" i="8" s="1"/>
  <c r="M28" i="1"/>
  <c r="C9" i="8" s="1"/>
</calcChain>
</file>

<file path=xl/sharedStrings.xml><?xml version="1.0" encoding="utf-8"?>
<sst xmlns="http://schemas.openxmlformats.org/spreadsheetml/2006/main" count="613" uniqueCount="158">
  <si>
    <t>Týdenní výkaz úklidů budov</t>
  </si>
  <si>
    <t>Rok:</t>
  </si>
  <si>
    <t>Měsíc:</t>
  </si>
  <si>
    <t>Týden:</t>
  </si>
  <si>
    <t>1. Administrativní budova</t>
  </si>
  <si>
    <t>1.1 Přízemí</t>
  </si>
  <si>
    <t>Úklid</t>
  </si>
  <si>
    <r>
      <t>Plocha (m</t>
    </r>
    <r>
      <rPr>
        <b/>
        <vertAlign val="superscript"/>
        <sz val="12"/>
        <rFont val="Calibri"/>
        <family val="2"/>
        <charset val="238"/>
        <scheme val="minor"/>
      </rPr>
      <t>2</t>
    </r>
    <r>
      <rPr>
        <b/>
        <sz val="12"/>
        <rFont val="Calibri"/>
        <family val="2"/>
        <charset val="238"/>
        <scheme val="minor"/>
      </rPr>
      <t>)</t>
    </r>
  </si>
  <si>
    <t>Počet úklidů v daném dni</t>
  </si>
  <si>
    <r>
      <t>Sazba (Kč/m</t>
    </r>
    <r>
      <rPr>
        <b/>
        <vertAlign val="superscript"/>
        <sz val="12"/>
        <rFont val="Calibri"/>
        <family val="2"/>
        <charset val="238"/>
        <scheme val="minor"/>
      </rPr>
      <t>2</t>
    </r>
    <r>
      <rPr>
        <b/>
        <sz val="12"/>
        <rFont val="Calibri"/>
        <family val="2"/>
        <charset val="238"/>
        <scheme val="minor"/>
      </rPr>
      <t>)</t>
    </r>
  </si>
  <si>
    <t>Cena (Kč)</t>
  </si>
  <si>
    <t>pondělí</t>
  </si>
  <si>
    <t>úterý</t>
  </si>
  <si>
    <t>středa</t>
  </si>
  <si>
    <t>čtvrtek</t>
  </si>
  <si>
    <t>pátek</t>
  </si>
  <si>
    <t>sobota</t>
  </si>
  <si>
    <t>neděle</t>
  </si>
  <si>
    <t>Celkem</t>
  </si>
  <si>
    <t>Chodby a schodiště</t>
  </si>
  <si>
    <t>Jídelna</t>
  </si>
  <si>
    <t>Výdejna jídel</t>
  </si>
  <si>
    <t>Kanceláře</t>
  </si>
  <si>
    <t>Kanceláře-koberec</t>
  </si>
  <si>
    <t>Kuchyňský kout</t>
  </si>
  <si>
    <t>Úklidová komora</t>
  </si>
  <si>
    <t>Sklady</t>
  </si>
  <si>
    <t>Ústředna</t>
  </si>
  <si>
    <t>Šatna vrátnice</t>
  </si>
  <si>
    <t>Pokladna</t>
  </si>
  <si>
    <t>Odpočinková místnost</t>
  </si>
  <si>
    <r>
      <t>Okna</t>
    </r>
    <r>
      <rPr>
        <b/>
        <sz val="12"/>
        <color theme="1"/>
        <rFont val="Calibri"/>
        <family val="2"/>
        <charset val="238"/>
      </rPr>
      <t>*</t>
    </r>
  </si>
  <si>
    <t>Cena celkem</t>
  </si>
  <si>
    <t>Kanceláře-IT</t>
  </si>
  <si>
    <t>1.3 Suterén</t>
  </si>
  <si>
    <t>Šatna</t>
  </si>
  <si>
    <t>1.4 Vrátnice a zázemí řidičů</t>
  </si>
  <si>
    <t>Vrátnice</t>
  </si>
  <si>
    <t>Vestibul vrátnice</t>
  </si>
  <si>
    <t>Zázemí řidičů (šoférka)</t>
  </si>
  <si>
    <t>Odpočinková místnost řidičů</t>
  </si>
  <si>
    <t>WC-podlahy a sanita</t>
  </si>
  <si>
    <t>Kuřárna</t>
  </si>
  <si>
    <t>Chodba (WC)</t>
  </si>
  <si>
    <t>1.5 Dispečink</t>
  </si>
  <si>
    <t>Strojní/parní/tlakové mytí podlah</t>
  </si>
  <si>
    <t xml:space="preserve">2. Zákaznické centrum </t>
  </si>
  <si>
    <t>Přepážky a kanceláře</t>
  </si>
  <si>
    <t>3. Hala TÚ autobusy</t>
  </si>
  <si>
    <t>3.1 Přízemí</t>
  </si>
  <si>
    <t>Kancelář mistra</t>
  </si>
  <si>
    <t xml:space="preserve">Chodby </t>
  </si>
  <si>
    <t>Kuchyňky</t>
  </si>
  <si>
    <t>Sprchy</t>
  </si>
  <si>
    <t>4. Hala TÚ trolejbusy</t>
  </si>
  <si>
    <t>4.1 Zavažeči</t>
  </si>
  <si>
    <t xml:space="preserve">Kancelář </t>
  </si>
  <si>
    <t xml:space="preserve">Šatna </t>
  </si>
  <si>
    <t>Učebna</t>
  </si>
  <si>
    <t>Schodiště</t>
  </si>
  <si>
    <t>4.2 Autoškola, právní a investiční oddělení</t>
  </si>
  <si>
    <t>4.3 Hala TÚ trolejbusů</t>
  </si>
  <si>
    <t>Kuchyňka</t>
  </si>
  <si>
    <t xml:space="preserve">4.4 Hala denního ošetření </t>
  </si>
  <si>
    <t>4.5 Pracoviště OIS</t>
  </si>
  <si>
    <t>Kancelář</t>
  </si>
  <si>
    <t>Chodba</t>
  </si>
  <si>
    <t>4.6 Zasedací místnost</t>
  </si>
  <si>
    <t>Zasedací místnost-koberec</t>
  </si>
  <si>
    <t>4.7 Grafické oddělení</t>
  </si>
  <si>
    <t>Sprchy-podlahy a sanita</t>
  </si>
  <si>
    <t>Jesničánky</t>
  </si>
  <si>
    <t>Pardubičky</t>
  </si>
  <si>
    <t>Polabiny</t>
  </si>
  <si>
    <t>Sluneční</t>
  </si>
  <si>
    <t>Židov</t>
  </si>
  <si>
    <t>Rosice nad Labem</t>
  </si>
  <si>
    <t>Závodu míru</t>
  </si>
  <si>
    <t>Dubina sever</t>
  </si>
  <si>
    <t>Ohrazenice</t>
  </si>
  <si>
    <t>Cihelna</t>
  </si>
  <si>
    <t>Dražkovice</t>
  </si>
  <si>
    <t>Zámeček</t>
  </si>
  <si>
    <t>Přednádraží (žst.)</t>
  </si>
  <si>
    <t>Dispečink</t>
  </si>
  <si>
    <t>Kuchyňka+šatna</t>
  </si>
  <si>
    <t>Tepování koberce</t>
  </si>
  <si>
    <t>WC-muži-podlahy vč. sanitárního vybavení</t>
  </si>
  <si>
    <t>WC-ženy-podlahy vč. sanitárního vybavení</t>
  </si>
  <si>
    <t>WC/sprchy-muži-podlahy vč. sanitárního vybavení</t>
  </si>
  <si>
    <t>WC/sprchy-ženy-podlahy vč. sanitárního vybavení</t>
  </si>
  <si>
    <t>WC-podlahy vč. sanitárního vybavení</t>
  </si>
  <si>
    <t>Točité schodiště</t>
  </si>
  <si>
    <t>Poznámka:</t>
  </si>
  <si>
    <t>* oboustranná (součet obou stran) plocha oken, dveří a přepážek</t>
  </si>
  <si>
    <t>WC-podlaha vč. sanitárního vybavení</t>
  </si>
  <si>
    <t>Sprchy-podlaha</t>
  </si>
  <si>
    <t>WC/Sprcha-podlahy vč. sanitárního vybavení</t>
  </si>
  <si>
    <t>5. Ostatní provozy</t>
  </si>
  <si>
    <t>5.1 Hala povrchových úprav</t>
  </si>
  <si>
    <t>5.2 Kanceláře vrchního vedení</t>
  </si>
  <si>
    <t>5.3 Údržba majetku (výměník)</t>
  </si>
  <si>
    <t xml:space="preserve">6. Sociální zařízení na konečných </t>
  </si>
  <si>
    <t>Dubina točna</t>
  </si>
  <si>
    <t>Rekapitulace</t>
  </si>
  <si>
    <t>1.2 První patro</t>
  </si>
  <si>
    <t>1.3. Suterén</t>
  </si>
  <si>
    <t>2. Zákaznické centrum</t>
  </si>
  <si>
    <t>2.1 Pernerova ul.</t>
  </si>
  <si>
    <t>2.2 Předprodej jízdenek - nádraží</t>
  </si>
  <si>
    <t>3.2 první patro</t>
  </si>
  <si>
    <t>1.2 první patro</t>
  </si>
  <si>
    <t>Budova/provoz</t>
  </si>
  <si>
    <t>podskupina prostor</t>
  </si>
  <si>
    <t>Cenová položka</t>
  </si>
  <si>
    <t>jednotka</t>
  </si>
  <si>
    <t>cena</t>
  </si>
  <si>
    <t>běžný denní úklid kanceláří, kuchyňských koutů a schodišť</t>
  </si>
  <si>
    <t>běžný denní úklid sprchových koutů, umyváren a toalet včetně umytí a desinfekce sanitárního vybavení</t>
  </si>
  <si>
    <t>běžný denní úklid keramických obkladů toalet, umyváren a sprchových koutů do výše 1,80 m vztaženou na 1 m2 podlahové plochy</t>
  </si>
  <si>
    <t>zvýšený (strojní/parní/tlakový) úklid 1 m2 podlahové plochy kanceláří, chodeb, kuchyňských koutů a schodišť</t>
  </si>
  <si>
    <t>úklid mokrou cestou (tepování včetně vysátí) 1 m2 podlahové plochy koberce</t>
  </si>
  <si>
    <t>umytí 1 m2 (oboustranně) oken včetně vysátí látkových žaluzií a utření prachu na plastových žaluziích</t>
  </si>
  <si>
    <t>umytí 1 m2 (oboustranně) ostatních prosklených nebo průsvitných stavebních výplní</t>
  </si>
  <si>
    <t>běžný úklid 1 m2 sociálního zázemí řidičů na konečných</t>
  </si>
  <si>
    <r>
      <t>Kč/m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</si>
  <si>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běžný denní úklid podlahové plochy kanceláří s kobercem</t>
  </si>
  <si>
    <t>Jednotkové ceny</t>
  </si>
  <si>
    <t>vysátí čistící zóny ve vestibulu vrátnice</t>
  </si>
  <si>
    <t>WC-obklady (v rámci rozšířeného úklidu)</t>
  </si>
  <si>
    <t>WC-muži-obklady (v rámci rozšířeného úklidu)</t>
  </si>
  <si>
    <t>WC-ženy-obklady (v rámci rozšířeného úklidu)</t>
  </si>
  <si>
    <t>WC/sprchy-muži-obklady (v rámci rozšířeného úklidu)</t>
  </si>
  <si>
    <t>WC/sprchy-ženy-obklady (v rámci rozšířeného úklidu)</t>
  </si>
  <si>
    <t>Sprchy-obklady (v rámci rozšířeného úklidu)</t>
  </si>
  <si>
    <t>WC/Sprcha-obklady (v rámci rozšířeného úklidu)</t>
  </si>
  <si>
    <r>
      <t>Prosklené dveře a přepážky</t>
    </r>
    <r>
      <rPr>
        <b/>
        <sz val="12"/>
        <color theme="1"/>
        <rFont val="Calibri"/>
        <family val="2"/>
        <charset val="238"/>
      </rPr>
      <t>*</t>
    </r>
    <r>
      <rPr>
        <b/>
        <sz val="12"/>
        <color theme="1"/>
        <rFont val="Calibri"/>
        <family val="2"/>
        <charset val="238"/>
        <scheme val="minor"/>
      </rPr>
      <t xml:space="preserve"> (v rámci rozšířeného úklidu)</t>
    </r>
  </si>
  <si>
    <t>Podlahová čistící zóna (v rámci rozšířeného úklidu)</t>
  </si>
  <si>
    <t>Časová náročnost úklidu</t>
  </si>
  <si>
    <t>předpokládaná časová náročnost úklidu za týden [hod]</t>
  </si>
  <si>
    <t>Cena [Kč]</t>
  </si>
  <si>
    <r>
      <t>1.6 Jednorázový úklid podlah a oken</t>
    </r>
    <r>
      <rPr>
        <b/>
        <sz val="12"/>
        <color theme="1"/>
        <rFont val="Calibri"/>
        <family val="2"/>
        <charset val="238"/>
      </rPr>
      <t>**</t>
    </r>
  </si>
  <si>
    <r>
      <t>2.3 Jednorázový úklid podlah a oken</t>
    </r>
    <r>
      <rPr>
        <b/>
        <sz val="12"/>
        <color theme="1"/>
        <rFont val="Calibri"/>
        <family val="2"/>
        <charset val="238"/>
      </rPr>
      <t>**</t>
    </r>
  </si>
  <si>
    <r>
      <t>Okna a prosklené přepážky</t>
    </r>
    <r>
      <rPr>
        <b/>
        <sz val="12"/>
        <color theme="1"/>
        <rFont val="Calibri"/>
        <family val="2"/>
        <charset val="238"/>
      </rPr>
      <t>*</t>
    </r>
  </si>
  <si>
    <r>
      <t>3.3 Jednorázový úklid podlah a oken</t>
    </r>
    <r>
      <rPr>
        <b/>
        <sz val="12"/>
        <color theme="1"/>
        <rFont val="Calibri"/>
        <family val="2"/>
        <charset val="238"/>
      </rPr>
      <t>**</t>
    </r>
  </si>
  <si>
    <r>
      <t>4.8 Jednorázový úklid podlah a oken</t>
    </r>
    <r>
      <rPr>
        <b/>
        <sz val="12"/>
        <color theme="1"/>
        <rFont val="Calibri"/>
        <family val="2"/>
        <charset val="238"/>
      </rPr>
      <t>**</t>
    </r>
  </si>
  <si>
    <r>
      <t>5.4 Jednorázový úklid podlah a oken</t>
    </r>
    <r>
      <rPr>
        <b/>
        <sz val="12"/>
        <color theme="1"/>
        <rFont val="Calibri"/>
        <family val="2"/>
        <charset val="238"/>
      </rPr>
      <t>**</t>
    </r>
  </si>
  <si>
    <r>
      <t>6.1 Jednorázový úklid podlah a oken</t>
    </r>
    <r>
      <rPr>
        <b/>
        <sz val="12"/>
        <color theme="1"/>
        <rFont val="Calibri"/>
        <family val="2"/>
        <charset val="238"/>
      </rPr>
      <t>**</t>
    </r>
  </si>
  <si>
    <t>1.6 Jednorázový úklid podlah a oken</t>
  </si>
  <si>
    <t>2.3 Jednorázový úklid podlah a oken</t>
  </si>
  <si>
    <t>3.3 Jednorázový úklid podlah a oken</t>
  </si>
  <si>
    <t>4.8 Jednorázový úklid podlah a oken</t>
  </si>
  <si>
    <t>5.4 Jednorázový úklid podlah a oken</t>
  </si>
  <si>
    <t>6.1 Jednorázový úklid podlah a oken</t>
  </si>
  <si>
    <t>** úklid bude prováděn dvakrát ročně v termínu dle dohody smluvních stran</t>
  </si>
  <si>
    <t>Příloha č. 4 výzvy k podávání nabídek: týdenní výkaz úklidů budov</t>
  </si>
  <si>
    <t>Celkem*</t>
  </si>
  <si>
    <t>* Součet předpokládané náročnosti úklidu za týden nezahrnuje časovou náročnost jednorázového úklidu ve smyslu bodu 6.1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</si>
</sst>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\-"/>
    <numFmt numFmtId="165" formatCode="#,##0.00_ ;\-#,##0.00\ "/>
    <numFmt numFmtId="166" formatCode="#,##0.00000"/>
    <numFmt numFmtId="167" formatCode="0.0000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vertAlign val="superscript"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Arial CE"/>
      <charset val="238"/>
    </font>
    <font>
      <b/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7" fillId="0" borderId="0"/>
  </cellStyleXfs>
  <cellXfs count="162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 vertical="center" indent="5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right" vertical="center"/>
    </xf>
    <xf numFmtId="4" fontId="6" fillId="0" borderId="9" xfId="0" applyNumberFormat="1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/>
    </xf>
    <xf numFmtId="1" fontId="6" fillId="0" borderId="10" xfId="0" applyNumberFormat="1" applyFont="1" applyBorder="1" applyAlignment="1">
      <alignment horizontal="center" vertical="center"/>
    </xf>
    <xf numFmtId="1" fontId="6" fillId="0" borderId="11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/>
    </xf>
    <xf numFmtId="2" fontId="3" fillId="0" borderId="16" xfId="0" applyNumberFormat="1" applyFont="1" applyBorder="1" applyAlignment="1">
      <alignment horizontal="right"/>
    </xf>
    <xf numFmtId="3" fontId="6" fillId="0" borderId="17" xfId="1" applyNumberFormat="1" applyFont="1" applyBorder="1" applyAlignment="1">
      <alignment horizontal="center" vertical="center" wrapText="1"/>
    </xf>
    <xf numFmtId="3" fontId="6" fillId="0" borderId="18" xfId="1" applyNumberFormat="1" applyFont="1" applyBorder="1" applyAlignment="1">
      <alignment horizontal="center" vertical="center" wrapText="1"/>
    </xf>
    <xf numFmtId="3" fontId="3" fillId="0" borderId="18" xfId="0" applyNumberFormat="1" applyFont="1" applyBorder="1" applyAlignment="1">
      <alignment horizontal="center"/>
    </xf>
    <xf numFmtId="3" fontId="3" fillId="0" borderId="19" xfId="0" applyNumberFormat="1" applyFont="1" applyBorder="1" applyAlignment="1">
      <alignment horizontal="center"/>
    </xf>
    <xf numFmtId="1" fontId="4" fillId="0" borderId="20" xfId="0" applyNumberFormat="1" applyFont="1" applyBorder="1" applyAlignment="1">
      <alignment horizontal="center"/>
    </xf>
    <xf numFmtId="164" fontId="0" fillId="0" borderId="22" xfId="0" applyNumberFormat="1" applyBorder="1"/>
    <xf numFmtId="3" fontId="6" fillId="0" borderId="21" xfId="1" applyNumberFormat="1" applyFont="1" applyBorder="1" applyAlignment="1">
      <alignment horizontal="center" vertical="center" wrapText="1"/>
    </xf>
    <xf numFmtId="3" fontId="6" fillId="0" borderId="23" xfId="1" applyNumberFormat="1" applyFont="1" applyBorder="1" applyAlignment="1">
      <alignment horizontal="center" vertical="center" wrapText="1"/>
    </xf>
    <xf numFmtId="3" fontId="3" fillId="0" borderId="23" xfId="0" applyNumberFormat="1" applyFont="1" applyBorder="1" applyAlignment="1">
      <alignment horizontal="center"/>
    </xf>
    <xf numFmtId="3" fontId="3" fillId="0" borderId="24" xfId="0" applyNumberFormat="1" applyFont="1" applyBorder="1" applyAlignment="1">
      <alignment horizontal="center"/>
    </xf>
    <xf numFmtId="1" fontId="4" fillId="0" borderId="25" xfId="0" applyNumberFormat="1" applyFont="1" applyBorder="1" applyAlignment="1">
      <alignment horizontal="center"/>
    </xf>
    <xf numFmtId="0" fontId="4" fillId="0" borderId="26" xfId="0" applyFont="1" applyBorder="1" applyAlignment="1">
      <alignment horizontal="left"/>
    </xf>
    <xf numFmtId="0" fontId="4" fillId="0" borderId="27" xfId="0" applyFont="1" applyBorder="1" applyAlignment="1">
      <alignment horizontal="center"/>
    </xf>
    <xf numFmtId="3" fontId="6" fillId="0" borderId="27" xfId="1" applyNumberFormat="1" applyFont="1" applyBorder="1" applyAlignment="1">
      <alignment horizontal="center" vertical="center" wrapText="1"/>
    </xf>
    <xf numFmtId="3" fontId="3" fillId="0" borderId="27" xfId="0" applyNumberFormat="1" applyFont="1" applyBorder="1" applyAlignment="1">
      <alignment horizontal="center"/>
    </xf>
    <xf numFmtId="1" fontId="4" fillId="0" borderId="27" xfId="0" applyNumberFormat="1" applyFont="1" applyBorder="1" applyAlignment="1">
      <alignment horizontal="center"/>
    </xf>
    <xf numFmtId="3" fontId="0" fillId="0" borderId="0" xfId="0" applyNumberFormat="1"/>
    <xf numFmtId="0" fontId="6" fillId="0" borderId="0" xfId="1" applyFont="1"/>
    <xf numFmtId="4" fontId="6" fillId="0" borderId="0" xfId="1" applyNumberFormat="1" applyFont="1"/>
    <xf numFmtId="164" fontId="0" fillId="0" borderId="12" xfId="0" applyNumberFormat="1" applyBorder="1"/>
    <xf numFmtId="0" fontId="4" fillId="0" borderId="20" xfId="0" applyFont="1" applyBorder="1" applyAlignment="1">
      <alignment horizontal="left"/>
    </xf>
    <xf numFmtId="0" fontId="4" fillId="0" borderId="25" xfId="0" applyFont="1" applyBorder="1" applyAlignment="1">
      <alignment horizontal="left"/>
    </xf>
    <xf numFmtId="0" fontId="4" fillId="0" borderId="29" xfId="0" applyFont="1" applyBorder="1" applyAlignment="1">
      <alignment horizontal="left"/>
    </xf>
    <xf numFmtId="164" fontId="0" fillId="0" borderId="30" xfId="0" applyNumberFormat="1" applyBorder="1"/>
    <xf numFmtId="164" fontId="0" fillId="0" borderId="32" xfId="0" applyNumberFormat="1" applyBorder="1"/>
    <xf numFmtId="164" fontId="0" fillId="0" borderId="34" xfId="0" applyNumberFormat="1" applyBorder="1"/>
    <xf numFmtId="3" fontId="6" fillId="0" borderId="0" xfId="1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2" fontId="3" fillId="0" borderId="35" xfId="0" applyNumberFormat="1" applyFont="1" applyBorder="1" applyAlignment="1">
      <alignment horizontal="right"/>
    </xf>
    <xf numFmtId="3" fontId="6" fillId="0" borderId="31" xfId="1" applyNumberFormat="1" applyFont="1" applyBorder="1" applyAlignment="1">
      <alignment horizontal="center" vertical="center" wrapText="1"/>
    </xf>
    <xf numFmtId="3" fontId="6" fillId="0" borderId="36" xfId="1" applyNumberFormat="1" applyFont="1" applyBorder="1" applyAlignment="1">
      <alignment horizontal="center" vertical="center" wrapText="1"/>
    </xf>
    <xf numFmtId="3" fontId="3" fillId="0" borderId="36" xfId="0" applyNumberFormat="1" applyFont="1" applyBorder="1" applyAlignment="1">
      <alignment horizontal="center"/>
    </xf>
    <xf numFmtId="3" fontId="3" fillId="0" borderId="37" xfId="0" applyNumberFormat="1" applyFont="1" applyBorder="1" applyAlignment="1">
      <alignment horizontal="center"/>
    </xf>
    <xf numFmtId="4" fontId="6" fillId="0" borderId="18" xfId="0" applyNumberFormat="1" applyFont="1" applyBorder="1" applyAlignment="1">
      <alignment horizontal="center" vertical="center"/>
    </xf>
    <xf numFmtId="4" fontId="6" fillId="0" borderId="36" xfId="0" applyNumberFormat="1" applyFont="1" applyBorder="1" applyAlignment="1">
      <alignment horizontal="center" vertical="center"/>
    </xf>
    <xf numFmtId="1" fontId="6" fillId="0" borderId="36" xfId="0" applyNumberFormat="1" applyFont="1" applyBorder="1" applyAlignment="1">
      <alignment horizontal="center" vertical="center"/>
    </xf>
    <xf numFmtId="1" fontId="6" fillId="0" borderId="37" xfId="0" applyNumberFormat="1" applyFont="1" applyBorder="1" applyAlignment="1">
      <alignment horizontal="center" vertical="center"/>
    </xf>
    <xf numFmtId="3" fontId="6" fillId="0" borderId="40" xfId="1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3" fontId="6" fillId="0" borderId="41" xfId="1" applyNumberFormat="1" applyFont="1" applyBorder="1" applyAlignment="1">
      <alignment horizontal="center" vertical="center" wrapText="1"/>
    </xf>
    <xf numFmtId="3" fontId="6" fillId="0" borderId="42" xfId="1" applyNumberFormat="1" applyFont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left"/>
    </xf>
    <xf numFmtId="0" fontId="4" fillId="3" borderId="28" xfId="0" applyFont="1" applyFill="1" applyBorder="1" applyAlignment="1">
      <alignment horizontal="left"/>
    </xf>
    <xf numFmtId="0" fontId="9" fillId="0" borderId="0" xfId="0" applyFont="1"/>
    <xf numFmtId="0" fontId="10" fillId="0" borderId="0" xfId="0" applyFont="1"/>
    <xf numFmtId="0" fontId="4" fillId="3" borderId="25" xfId="0" applyFont="1" applyFill="1" applyBorder="1" applyAlignment="1">
      <alignment horizontal="left"/>
    </xf>
    <xf numFmtId="16" fontId="4" fillId="0" borderId="0" xfId="0" applyNumberFormat="1" applyFont="1"/>
    <xf numFmtId="165" fontId="6" fillId="0" borderId="20" xfId="0" applyNumberFormat="1" applyFont="1" applyBorder="1" applyAlignment="1">
      <alignment horizontal="right" vertical="center"/>
    </xf>
    <xf numFmtId="165" fontId="6" fillId="0" borderId="25" xfId="0" applyNumberFormat="1" applyFont="1" applyBorder="1" applyAlignment="1">
      <alignment horizontal="right" vertical="center"/>
    </xf>
    <xf numFmtId="0" fontId="4" fillId="0" borderId="36" xfId="0" applyFont="1" applyBorder="1" applyAlignment="1">
      <alignment vertical="center" wrapText="1"/>
    </xf>
    <xf numFmtId="16" fontId="4" fillId="0" borderId="36" xfId="0" applyNumberFormat="1" applyFont="1" applyBorder="1" applyAlignment="1">
      <alignment vertical="center" wrapText="1"/>
    </xf>
    <xf numFmtId="0" fontId="4" fillId="0" borderId="36" xfId="0" applyFont="1" applyBorder="1" applyAlignment="1">
      <alignment vertical="center"/>
    </xf>
    <xf numFmtId="16" fontId="4" fillId="0" borderId="36" xfId="0" applyNumberFormat="1" applyFont="1" applyBorder="1" applyAlignment="1">
      <alignment vertical="center"/>
    </xf>
    <xf numFmtId="0" fontId="4" fillId="0" borderId="23" xfId="0" applyFont="1" applyBorder="1" applyAlignment="1">
      <alignment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1" fontId="2" fillId="0" borderId="46" xfId="0" applyNumberFormat="1" applyFont="1" applyBorder="1" applyAlignment="1">
      <alignment vertical="center" wrapText="1"/>
    </xf>
    <xf numFmtId="0" fontId="0" fillId="0" borderId="36" xfId="0" applyBorder="1" applyAlignment="1">
      <alignment wrapText="1"/>
    </xf>
    <xf numFmtId="0" fontId="0" fillId="0" borderId="31" xfId="0" applyBorder="1" applyAlignment="1">
      <alignment wrapText="1"/>
    </xf>
    <xf numFmtId="0" fontId="0" fillId="0" borderId="33" xfId="0" applyBorder="1" applyAlignment="1">
      <alignment wrapText="1"/>
    </xf>
    <xf numFmtId="0" fontId="0" fillId="0" borderId="39" xfId="0" applyBorder="1" applyAlignment="1">
      <alignment wrapText="1"/>
    </xf>
    <xf numFmtId="0" fontId="0" fillId="0" borderId="21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0" xfId="0" applyAlignment="1">
      <alignment wrapText="1"/>
    </xf>
    <xf numFmtId="0" fontId="1" fillId="0" borderId="44" xfId="0" applyFont="1" applyBorder="1" applyAlignment="1">
      <alignment wrapText="1"/>
    </xf>
    <xf numFmtId="0" fontId="1" fillId="0" borderId="45" xfId="0" applyFont="1" applyBorder="1" applyAlignment="1">
      <alignment wrapText="1"/>
    </xf>
    <xf numFmtId="0" fontId="1" fillId="0" borderId="46" xfId="0" applyFont="1" applyBorder="1" applyAlignment="1">
      <alignment wrapText="1"/>
    </xf>
    <xf numFmtId="0" fontId="0" fillId="4" borderId="22" xfId="0" applyFill="1" applyBorder="1" applyAlignment="1">
      <alignment wrapText="1"/>
    </xf>
    <xf numFmtId="0" fontId="0" fillId="4" borderId="32" xfId="0" applyFill="1" applyBorder="1" applyAlignment="1">
      <alignment wrapText="1"/>
    </xf>
    <xf numFmtId="0" fontId="0" fillId="4" borderId="49" xfId="0" applyFill="1" applyBorder="1" applyAlignment="1">
      <alignment wrapText="1"/>
    </xf>
    <xf numFmtId="0" fontId="0" fillId="4" borderId="34" xfId="0" applyFill="1" applyBorder="1" applyAlignment="1">
      <alignment wrapText="1"/>
    </xf>
    <xf numFmtId="164" fontId="0" fillId="0" borderId="17" xfId="0" applyNumberFormat="1" applyBorder="1"/>
    <xf numFmtId="164" fontId="0" fillId="0" borderId="31" xfId="0" applyNumberFormat="1" applyBorder="1"/>
    <xf numFmtId="164" fontId="0" fillId="0" borderId="33" xfId="0" applyNumberFormat="1" applyBorder="1"/>
    <xf numFmtId="164" fontId="0" fillId="0" borderId="21" xfId="0" applyNumberFormat="1" applyBorder="1"/>
    <xf numFmtId="1" fontId="2" fillId="0" borderId="45" xfId="0" applyNumberFormat="1" applyFont="1" applyBorder="1" applyAlignment="1">
      <alignment vertical="center" wrapText="1"/>
    </xf>
    <xf numFmtId="164" fontId="0" fillId="0" borderId="23" xfId="0" applyNumberFormat="1" applyBorder="1" applyAlignment="1">
      <alignment horizontal="right" vertical="center"/>
    </xf>
    <xf numFmtId="164" fontId="0" fillId="0" borderId="36" xfId="0" applyNumberFormat="1" applyBorder="1" applyAlignment="1">
      <alignment horizontal="right" vertical="center"/>
    </xf>
    <xf numFmtId="164" fontId="0" fillId="0" borderId="47" xfId="0" applyNumberFormat="1" applyBorder="1" applyAlignment="1">
      <alignment horizontal="right" vertical="center"/>
    </xf>
    <xf numFmtId="164" fontId="4" fillId="3" borderId="38" xfId="0" applyNumberFormat="1" applyFont="1" applyFill="1" applyBorder="1" applyAlignment="1">
      <alignment vertical="center" wrapText="1"/>
    </xf>
    <xf numFmtId="166" fontId="6" fillId="0" borderId="0" xfId="1" applyNumberFormat="1" applyFont="1" applyAlignment="1">
      <alignment horizontal="center" vertical="center" wrapText="1"/>
    </xf>
    <xf numFmtId="0" fontId="4" fillId="3" borderId="20" xfId="0" applyFont="1" applyFill="1" applyBorder="1" applyAlignment="1">
      <alignment horizontal="left"/>
    </xf>
    <xf numFmtId="2" fontId="3" fillId="3" borderId="20" xfId="0" applyNumberFormat="1" applyFont="1" applyFill="1" applyBorder="1" applyAlignment="1">
      <alignment horizontal="right"/>
    </xf>
    <xf numFmtId="2" fontId="3" fillId="3" borderId="15" xfId="0" applyNumberFormat="1" applyFont="1" applyFill="1" applyBorder="1" applyAlignment="1">
      <alignment horizontal="right"/>
    </xf>
    <xf numFmtId="0" fontId="4" fillId="3" borderId="8" xfId="0" applyFont="1" applyFill="1" applyBorder="1" applyAlignment="1">
      <alignment horizontal="left"/>
    </xf>
    <xf numFmtId="2" fontId="3" fillId="3" borderId="8" xfId="0" applyNumberFormat="1" applyFont="1" applyFill="1" applyBorder="1" applyAlignment="1">
      <alignment horizontal="right"/>
    </xf>
    <xf numFmtId="2" fontId="3" fillId="3" borderId="25" xfId="0" applyNumberFormat="1" applyFont="1" applyFill="1" applyBorder="1" applyAlignment="1">
      <alignment horizontal="right"/>
    </xf>
    <xf numFmtId="2" fontId="3" fillId="3" borderId="28" xfId="0" applyNumberFormat="1" applyFont="1" applyFill="1" applyBorder="1" applyAlignment="1">
      <alignment horizontal="right"/>
    </xf>
    <xf numFmtId="0" fontId="4" fillId="0" borderId="28" xfId="0" applyFont="1" applyBorder="1" applyAlignment="1">
      <alignment horizontal="left"/>
    </xf>
    <xf numFmtId="2" fontId="3" fillId="0" borderId="50" xfId="0" applyNumberFormat="1" applyFont="1" applyBorder="1" applyAlignment="1">
      <alignment horizontal="right"/>
    </xf>
    <xf numFmtId="3" fontId="6" fillId="0" borderId="13" xfId="1" applyNumberFormat="1" applyFont="1" applyBorder="1" applyAlignment="1">
      <alignment horizontal="center" vertical="center" wrapText="1"/>
    </xf>
    <xf numFmtId="3" fontId="6" fillId="0" borderId="38" xfId="1" applyNumberFormat="1" applyFont="1" applyBorder="1" applyAlignment="1">
      <alignment horizontal="center" vertical="center" wrapText="1"/>
    </xf>
    <xf numFmtId="3" fontId="3" fillId="0" borderId="38" xfId="0" applyNumberFormat="1" applyFont="1" applyBorder="1" applyAlignment="1">
      <alignment horizontal="center"/>
    </xf>
    <xf numFmtId="3" fontId="3" fillId="0" borderId="51" xfId="0" applyNumberFormat="1" applyFont="1" applyBorder="1" applyAlignment="1">
      <alignment horizontal="center"/>
    </xf>
    <xf numFmtId="1" fontId="4" fillId="0" borderId="28" xfId="0" applyNumberFormat="1" applyFont="1" applyBorder="1" applyAlignment="1">
      <alignment horizontal="center"/>
    </xf>
    <xf numFmtId="164" fontId="0" fillId="0" borderId="14" xfId="0" applyNumberFormat="1" applyBorder="1"/>
    <xf numFmtId="0" fontId="4" fillId="3" borderId="12" xfId="0" applyFont="1" applyFill="1" applyBorder="1" applyAlignment="1">
      <alignment horizontal="left"/>
    </xf>
    <xf numFmtId="2" fontId="3" fillId="3" borderId="12" xfId="0" applyNumberFormat="1" applyFont="1" applyFill="1" applyBorder="1" applyAlignment="1">
      <alignment horizontal="right"/>
    </xf>
    <xf numFmtId="164" fontId="0" fillId="0" borderId="1" xfId="0" applyNumberFormat="1" applyBorder="1"/>
    <xf numFmtId="164" fontId="0" fillId="0" borderId="3" xfId="0" applyNumberFormat="1" applyBorder="1"/>
    <xf numFmtId="167" fontId="4" fillId="0" borderId="0" xfId="0" applyNumberFormat="1" applyFont="1" applyAlignment="1">
      <alignment horizontal="center"/>
    </xf>
    <xf numFmtId="164" fontId="0" fillId="0" borderId="55" xfId="0" applyNumberFormat="1" applyBorder="1" applyAlignment="1">
      <alignment horizontal="right" vertical="center"/>
    </xf>
    <xf numFmtId="0" fontId="4" fillId="0" borderId="56" xfId="0" applyFont="1" applyBorder="1" applyAlignment="1">
      <alignment vertical="center"/>
    </xf>
    <xf numFmtId="16" fontId="4" fillId="0" borderId="47" xfId="0" applyNumberFormat="1" applyFont="1" applyBorder="1" applyAlignment="1">
      <alignment vertical="center" wrapText="1"/>
    </xf>
    <xf numFmtId="2" fontId="4" fillId="3" borderId="14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14" fontId="3" fillId="0" borderId="0" xfId="0" applyNumberFormat="1" applyFont="1" applyAlignment="1">
      <alignment horizontal="center" vertical="center"/>
    </xf>
    <xf numFmtId="0" fontId="4" fillId="3" borderId="13" xfId="0" applyFont="1" applyFill="1" applyBorder="1" applyAlignment="1">
      <alignment vertical="center" wrapText="1"/>
    </xf>
    <xf numFmtId="0" fontId="4" fillId="3" borderId="38" xfId="0" applyFont="1" applyFill="1" applyBorder="1" applyAlignment="1">
      <alignment vertical="center" wrapText="1"/>
    </xf>
    <xf numFmtId="0" fontId="4" fillId="0" borderId="54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4" fillId="0" borderId="52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 wrapText="1"/>
    </xf>
    <xf numFmtId="1" fontId="2" fillId="0" borderId="14" xfId="0" applyNumberFormat="1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 wrapText="1"/>
    </xf>
    <xf numFmtId="1" fontId="2" fillId="0" borderId="1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0" fontId="6" fillId="4" borderId="12" xfId="1" applyFont="1" applyFill="1" applyBorder="1"/>
    <xf numFmtId="164" fontId="0" fillId="0" borderId="0" xfId="0" applyNumberFormat="1" applyBorder="1"/>
    <xf numFmtId="165" fontId="0" fillId="0" borderId="22" xfId="0" applyNumberFormat="1" applyFill="1" applyBorder="1" applyAlignment="1">
      <alignment horizontal="right" vertical="center"/>
    </xf>
    <xf numFmtId="165" fontId="0" fillId="0" borderId="32" xfId="0" applyNumberFormat="1" applyFill="1" applyBorder="1" applyAlignment="1">
      <alignment horizontal="right" vertical="center"/>
    </xf>
    <xf numFmtId="165" fontId="0" fillId="0" borderId="49" xfId="0" applyNumberFormat="1" applyFill="1" applyBorder="1" applyAlignment="1">
      <alignment horizontal="right" vertical="center"/>
    </xf>
    <xf numFmtId="165" fontId="0" fillId="0" borderId="48" xfId="0" applyNumberFormat="1" applyFill="1" applyBorder="1" applyAlignment="1">
      <alignment horizontal="right" vertical="center"/>
    </xf>
  </cellXfs>
  <cellStyles count="2">
    <cellStyle name="Normální" xfId="0" builtinId="0"/>
    <cellStyle name="normální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"/>
  <sheetViews>
    <sheetView tabSelected="1" topLeftCell="A25" workbookViewId="0">
      <selection activeCell="B50" sqref="B50"/>
    </sheetView>
  </sheetViews>
  <sheetFormatPr defaultRowHeight="15" x14ac:dyDescent="0.25"/>
  <cols>
    <col min="1" max="1" width="19" customWidth="1"/>
    <col min="2" max="2" width="43.28515625" customWidth="1"/>
    <col min="3" max="3" width="15.28515625" customWidth="1"/>
    <col min="4" max="4" width="34.28515625" customWidth="1"/>
  </cols>
  <sheetData>
    <row r="1" spans="1:14" ht="15.75" x14ac:dyDescent="0.25">
      <c r="A1" s="132" t="s">
        <v>155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"/>
      <c r="N1" s="1"/>
    </row>
    <row r="2" spans="1:14" ht="16.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3"/>
    </row>
    <row r="3" spans="1:14" ht="16.5" thickBot="1" x14ac:dyDescent="0.3">
      <c r="A3" s="4" t="s">
        <v>1</v>
      </c>
      <c r="B3" s="6"/>
      <c r="C3" s="7"/>
      <c r="D3" s="4" t="s">
        <v>2</v>
      </c>
      <c r="E3" s="8"/>
      <c r="G3" s="4" t="s">
        <v>3</v>
      </c>
      <c r="H3" s="8"/>
    </row>
    <row r="4" spans="1:14" ht="15.75" x14ac:dyDescent="0.25">
      <c r="A4" s="9"/>
      <c r="B4" s="9"/>
      <c r="C4" s="9"/>
      <c r="D4" s="10"/>
      <c r="E4" s="7"/>
      <c r="F4" s="3"/>
      <c r="G4" s="9"/>
      <c r="H4" s="7"/>
      <c r="I4" s="11"/>
      <c r="J4" s="133"/>
      <c r="K4" s="133"/>
      <c r="M4" s="12"/>
    </row>
    <row r="5" spans="1:14" ht="15.75" x14ac:dyDescent="0.25">
      <c r="A5" s="13" t="s">
        <v>104</v>
      </c>
      <c r="B5" s="13"/>
      <c r="C5" s="13"/>
      <c r="D5" s="3"/>
      <c r="E5" s="3"/>
      <c r="F5" s="3"/>
      <c r="G5" s="3"/>
      <c r="H5" s="3"/>
      <c r="I5" s="14"/>
      <c r="J5" s="14"/>
      <c r="K5" s="3"/>
      <c r="L5" s="3"/>
    </row>
    <row r="6" spans="1:14" ht="15.75" x14ac:dyDescent="0.25">
      <c r="A6" s="13"/>
      <c r="B6" s="13"/>
      <c r="C6" s="13"/>
      <c r="D6" s="3"/>
      <c r="E6" s="3"/>
      <c r="F6" s="3"/>
      <c r="G6" s="3"/>
      <c r="H6" s="3"/>
      <c r="I6" s="14"/>
      <c r="J6" s="14"/>
      <c r="K6" s="3"/>
      <c r="L6" s="3"/>
    </row>
    <row r="7" spans="1:14" ht="16.5" thickBot="1" x14ac:dyDescent="0.3">
      <c r="A7" s="15"/>
      <c r="B7" s="15"/>
    </row>
    <row r="8" spans="1:14" ht="31.5" customHeight="1" thickBot="1" x14ac:dyDescent="0.3">
      <c r="A8" s="81" t="s">
        <v>112</v>
      </c>
      <c r="B8" s="82" t="s">
        <v>113</v>
      </c>
      <c r="C8" s="102" t="s">
        <v>140</v>
      </c>
      <c r="D8" s="83" t="s">
        <v>139</v>
      </c>
    </row>
    <row r="9" spans="1:14" ht="15.75" customHeight="1" thickTop="1" x14ac:dyDescent="0.25">
      <c r="A9" s="138" t="s">
        <v>4</v>
      </c>
      <c r="B9" s="80" t="s">
        <v>5</v>
      </c>
      <c r="C9" s="103">
        <f>AB!M28</f>
        <v>0</v>
      </c>
      <c r="D9" s="158">
        <f>AB!B28</f>
        <v>0</v>
      </c>
    </row>
    <row r="10" spans="1:14" ht="15.75" customHeight="1" x14ac:dyDescent="0.25">
      <c r="A10" s="139"/>
      <c r="B10" s="76" t="s">
        <v>105</v>
      </c>
      <c r="C10" s="104">
        <f>AB!M44</f>
        <v>0</v>
      </c>
      <c r="D10" s="159">
        <f>AB!B44</f>
        <v>0</v>
      </c>
    </row>
    <row r="11" spans="1:14" ht="15.75" customHeight="1" x14ac:dyDescent="0.25">
      <c r="A11" s="139"/>
      <c r="B11" s="76" t="s">
        <v>106</v>
      </c>
      <c r="C11" s="104">
        <f>AB!M57</f>
        <v>0</v>
      </c>
      <c r="D11" s="159">
        <f>AB!B57</f>
        <v>0</v>
      </c>
    </row>
    <row r="12" spans="1:14" ht="15.75" customHeight="1" x14ac:dyDescent="0.25">
      <c r="A12" s="139"/>
      <c r="B12" s="76" t="s">
        <v>36</v>
      </c>
      <c r="C12" s="104">
        <f>AB!M74</f>
        <v>0</v>
      </c>
      <c r="D12" s="159">
        <f>AB!B74</f>
        <v>0</v>
      </c>
    </row>
    <row r="13" spans="1:14" ht="15.75" customHeight="1" x14ac:dyDescent="0.25">
      <c r="A13" s="139"/>
      <c r="B13" s="77" t="s">
        <v>44</v>
      </c>
      <c r="C13" s="104">
        <f>AB!M86</f>
        <v>0</v>
      </c>
      <c r="D13" s="159">
        <f>AB!B86</f>
        <v>0</v>
      </c>
    </row>
    <row r="14" spans="1:14" ht="15.75" customHeight="1" x14ac:dyDescent="0.25">
      <c r="A14" s="140"/>
      <c r="B14" s="77" t="s">
        <v>148</v>
      </c>
      <c r="C14" s="104">
        <f>AB!M94</f>
        <v>0</v>
      </c>
      <c r="D14" s="159">
        <f>AB!B94</f>
        <v>0</v>
      </c>
    </row>
    <row r="15" spans="1:14" ht="15.75" customHeight="1" x14ac:dyDescent="0.25">
      <c r="A15" s="141" t="s">
        <v>107</v>
      </c>
      <c r="B15" s="78" t="s">
        <v>108</v>
      </c>
      <c r="C15" s="104">
        <f>Zákaznické!M17</f>
        <v>0</v>
      </c>
      <c r="D15" s="159">
        <f>Zákaznické!B17</f>
        <v>0</v>
      </c>
    </row>
    <row r="16" spans="1:14" ht="15.75" customHeight="1" x14ac:dyDescent="0.25">
      <c r="A16" s="139"/>
      <c r="B16" s="78" t="s">
        <v>109</v>
      </c>
      <c r="C16" s="104">
        <f>Zákaznické!M28</f>
        <v>0</v>
      </c>
      <c r="D16" s="159">
        <f>Zákaznické!B28</f>
        <v>0</v>
      </c>
    </row>
    <row r="17" spans="1:4" ht="15.75" customHeight="1" x14ac:dyDescent="0.25">
      <c r="A17" s="140"/>
      <c r="B17" s="77" t="s">
        <v>149</v>
      </c>
      <c r="C17" s="104">
        <f>Zákaznické!M36</f>
        <v>0</v>
      </c>
      <c r="D17" s="159">
        <f>Zákaznické!B36</f>
        <v>0</v>
      </c>
    </row>
    <row r="18" spans="1:4" ht="15.75" customHeight="1" x14ac:dyDescent="0.25">
      <c r="A18" s="141" t="s">
        <v>48</v>
      </c>
      <c r="B18" s="78" t="s">
        <v>49</v>
      </c>
      <c r="C18" s="104">
        <f>'TÚ-A'!M18</f>
        <v>0</v>
      </c>
      <c r="D18" s="159">
        <f>'TÚ-A'!B18</f>
        <v>0</v>
      </c>
    </row>
    <row r="19" spans="1:4" ht="15.75" customHeight="1" x14ac:dyDescent="0.25">
      <c r="A19" s="139"/>
      <c r="B19" s="78" t="s">
        <v>110</v>
      </c>
      <c r="C19" s="104">
        <f>'TÚ-A'!M33</f>
        <v>0</v>
      </c>
      <c r="D19" s="159">
        <f>'TÚ-A'!B33</f>
        <v>0</v>
      </c>
    </row>
    <row r="20" spans="1:4" ht="15.75" customHeight="1" x14ac:dyDescent="0.25">
      <c r="A20" s="140"/>
      <c r="B20" s="77" t="s">
        <v>150</v>
      </c>
      <c r="C20" s="104">
        <f>'TÚ-A'!M40</f>
        <v>0</v>
      </c>
      <c r="D20" s="159">
        <f>'TÚ-A'!B40</f>
        <v>0</v>
      </c>
    </row>
    <row r="21" spans="1:4" ht="15.75" customHeight="1" x14ac:dyDescent="0.25">
      <c r="A21" s="141" t="s">
        <v>54</v>
      </c>
      <c r="B21" s="78" t="s">
        <v>55</v>
      </c>
      <c r="C21" s="104">
        <f>'TÚ-T'!M14</f>
        <v>0</v>
      </c>
      <c r="D21" s="159">
        <f>'TÚ-T'!B14</f>
        <v>0</v>
      </c>
    </row>
    <row r="22" spans="1:4" ht="15.75" customHeight="1" x14ac:dyDescent="0.25">
      <c r="A22" s="139"/>
      <c r="B22" s="78" t="s">
        <v>60</v>
      </c>
      <c r="C22" s="104">
        <f>'TÚ-T'!M27</f>
        <v>0</v>
      </c>
      <c r="D22" s="159">
        <f>'TÚ-T'!B27</f>
        <v>0</v>
      </c>
    </row>
    <row r="23" spans="1:4" ht="15.75" customHeight="1" x14ac:dyDescent="0.25">
      <c r="A23" s="139"/>
      <c r="B23" s="78" t="s">
        <v>61</v>
      </c>
      <c r="C23" s="104">
        <f>'TÚ-T'!M43</f>
        <v>0</v>
      </c>
      <c r="D23" s="159">
        <f>'TÚ-T'!B43</f>
        <v>0</v>
      </c>
    </row>
    <row r="24" spans="1:4" ht="15.75" customHeight="1" x14ac:dyDescent="0.25">
      <c r="A24" s="139"/>
      <c r="B24" s="78" t="s">
        <v>63</v>
      </c>
      <c r="C24" s="104">
        <f>'TÚ-T'!M59</f>
        <v>0</v>
      </c>
      <c r="D24" s="159">
        <f>'TÚ-T'!B59</f>
        <v>0</v>
      </c>
    </row>
    <row r="25" spans="1:4" ht="15.75" customHeight="1" x14ac:dyDescent="0.25">
      <c r="A25" s="139"/>
      <c r="B25" s="78" t="s">
        <v>64</v>
      </c>
      <c r="C25" s="104">
        <f>'TÚ-T'!M72</f>
        <v>0</v>
      </c>
      <c r="D25" s="159">
        <f>'TÚ-T'!B72</f>
        <v>0</v>
      </c>
    </row>
    <row r="26" spans="1:4" ht="15.75" customHeight="1" x14ac:dyDescent="0.25">
      <c r="A26" s="139"/>
      <c r="B26" s="78" t="s">
        <v>67</v>
      </c>
      <c r="C26" s="104">
        <f>'TÚ-T'!M85</f>
        <v>0</v>
      </c>
      <c r="D26" s="159">
        <f>'TÚ-T'!B85</f>
        <v>0</v>
      </c>
    </row>
    <row r="27" spans="1:4" ht="15.75" customHeight="1" x14ac:dyDescent="0.25">
      <c r="A27" s="139"/>
      <c r="B27" s="78" t="s">
        <v>69</v>
      </c>
      <c r="C27" s="104">
        <f>'TÚ-T'!M96</f>
        <v>0</v>
      </c>
      <c r="D27" s="159">
        <f>'TÚ-T'!B96</f>
        <v>0</v>
      </c>
    </row>
    <row r="28" spans="1:4" ht="15.75" customHeight="1" x14ac:dyDescent="0.25">
      <c r="A28" s="140"/>
      <c r="B28" s="77" t="s">
        <v>151</v>
      </c>
      <c r="C28" s="104">
        <f>'TÚ-T'!M104</f>
        <v>0</v>
      </c>
      <c r="D28" s="159">
        <f>'TÚ-T'!B104</f>
        <v>0</v>
      </c>
    </row>
    <row r="29" spans="1:4" ht="15.75" customHeight="1" x14ac:dyDescent="0.25">
      <c r="A29" s="142" t="s">
        <v>98</v>
      </c>
      <c r="B29" s="78" t="s">
        <v>99</v>
      </c>
      <c r="C29" s="104">
        <f>'Ostatní provozy'!M19</f>
        <v>0</v>
      </c>
      <c r="D29" s="159">
        <f>'Ostatní provozy'!B19</f>
        <v>0</v>
      </c>
    </row>
    <row r="30" spans="1:4" ht="15.75" customHeight="1" x14ac:dyDescent="0.25">
      <c r="A30" s="143"/>
      <c r="B30" s="78" t="s">
        <v>100</v>
      </c>
      <c r="C30" s="104">
        <f>'Ostatní provozy'!M33</f>
        <v>0</v>
      </c>
      <c r="D30" s="159">
        <f>'Ostatní provozy'!B33</f>
        <v>0</v>
      </c>
    </row>
    <row r="31" spans="1:4" ht="15.75" customHeight="1" x14ac:dyDescent="0.25">
      <c r="A31" s="143"/>
      <c r="B31" s="79" t="s">
        <v>101</v>
      </c>
      <c r="C31" s="104">
        <f>'Ostatní provozy'!M46</f>
        <v>0</v>
      </c>
      <c r="D31" s="159">
        <f>'Ostatní provozy'!B46</f>
        <v>0</v>
      </c>
    </row>
    <row r="32" spans="1:4" ht="15.75" customHeight="1" x14ac:dyDescent="0.25">
      <c r="A32" s="144"/>
      <c r="B32" s="77" t="s">
        <v>152</v>
      </c>
      <c r="C32" s="128">
        <f>'Ostatní provozy'!M53</f>
        <v>0</v>
      </c>
      <c r="D32" s="160">
        <f>'Ostatní provozy'!B53</f>
        <v>0</v>
      </c>
    </row>
    <row r="33" spans="1:13" ht="15.75" customHeight="1" x14ac:dyDescent="0.25">
      <c r="A33" s="136" t="s">
        <v>102</v>
      </c>
      <c r="B33" s="137"/>
      <c r="C33" s="104">
        <f>Konečné!M24</f>
        <v>0</v>
      </c>
      <c r="D33" s="159">
        <f>Konečné!B24</f>
        <v>0</v>
      </c>
    </row>
    <row r="34" spans="1:13" ht="15.75" customHeight="1" thickBot="1" x14ac:dyDescent="0.3">
      <c r="A34" s="129"/>
      <c r="B34" s="130" t="s">
        <v>153</v>
      </c>
      <c r="C34" s="105">
        <f>AB!M94+Zákaznické!M36+'TÚ-A'!M40+'TÚ-T'!M104+'Ostatní provozy'!M53+Konečné!M30</f>
        <v>0</v>
      </c>
      <c r="D34" s="161">
        <f>AB!B94+Zákaznické!B36+'TÚ-A'!B40+'TÚ-T'!B104+'Ostatní provozy'!B53+Konečné!B30</f>
        <v>0</v>
      </c>
    </row>
    <row r="35" spans="1:13" ht="15.75" customHeight="1" thickTop="1" thickBot="1" x14ac:dyDescent="0.3">
      <c r="A35" s="134" t="s">
        <v>156</v>
      </c>
      <c r="B35" s="135"/>
      <c r="C35" s="106">
        <f>SUM(C9:C34)</f>
        <v>0</v>
      </c>
      <c r="D35" s="131">
        <f>SUM(D9:D33)</f>
        <v>0</v>
      </c>
    </row>
    <row r="36" spans="1:13" ht="15.75" x14ac:dyDescent="0.25">
      <c r="A36" s="14"/>
      <c r="B36" s="14"/>
      <c r="C36" s="14"/>
      <c r="D36" s="51"/>
      <c r="E36" s="51"/>
      <c r="F36" s="51"/>
      <c r="G36" s="52"/>
      <c r="H36" s="52"/>
      <c r="I36" s="52"/>
      <c r="J36" s="52"/>
      <c r="K36" s="53"/>
      <c r="L36" s="3"/>
      <c r="M36" s="41"/>
    </row>
    <row r="37" spans="1:13" x14ac:dyDescent="0.25">
      <c r="A37" t="s">
        <v>157</v>
      </c>
    </row>
  </sheetData>
  <mergeCells count="9">
    <mergeCell ref="A1:L1"/>
    <mergeCell ref="J4:K4"/>
    <mergeCell ref="A35:B35"/>
    <mergeCell ref="A33:B33"/>
    <mergeCell ref="A9:A14"/>
    <mergeCell ref="A15:A17"/>
    <mergeCell ref="A18:A20"/>
    <mergeCell ref="A21:A28"/>
    <mergeCell ref="A29:A3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7"/>
  <sheetViews>
    <sheetView view="pageBreakPreview" topLeftCell="A8" zoomScaleNormal="100" zoomScaleSheetLayoutView="100" workbookViewId="0">
      <selection activeCell="C8" sqref="C8:C17"/>
    </sheetView>
  </sheetViews>
  <sheetFormatPr defaultRowHeight="15" x14ac:dyDescent="0.25"/>
  <cols>
    <col min="1" max="1" width="47.42578125" customWidth="1"/>
  </cols>
  <sheetData>
    <row r="1" spans="1:12" ht="15.75" x14ac:dyDescent="0.25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2" ht="16.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3"/>
    </row>
    <row r="3" spans="1:12" ht="16.5" thickBot="1" x14ac:dyDescent="0.3">
      <c r="A3" s="4" t="s">
        <v>1</v>
      </c>
      <c r="B3" s="6"/>
      <c r="C3" s="7"/>
      <c r="D3" s="4" t="s">
        <v>2</v>
      </c>
      <c r="E3" s="8"/>
      <c r="G3" s="4" t="s">
        <v>3</v>
      </c>
      <c r="H3" s="8"/>
    </row>
    <row r="4" spans="1:12" ht="15.75" x14ac:dyDescent="0.25">
      <c r="A4" s="9"/>
      <c r="B4" s="9"/>
      <c r="C4" s="9"/>
      <c r="D4" s="10"/>
      <c r="E4" s="7"/>
      <c r="F4" s="3"/>
      <c r="G4" s="9"/>
      <c r="H4" s="7"/>
      <c r="I4" s="11"/>
      <c r="J4" s="133"/>
      <c r="K4" s="133"/>
    </row>
    <row r="5" spans="1:12" ht="15.75" x14ac:dyDescent="0.25">
      <c r="A5" s="13" t="s">
        <v>127</v>
      </c>
      <c r="B5" s="13"/>
      <c r="C5" s="13"/>
      <c r="D5" s="3"/>
      <c r="E5" s="3"/>
      <c r="F5" s="3"/>
      <c r="G5" s="3"/>
      <c r="H5" s="3"/>
      <c r="I5" s="14"/>
      <c r="J5" s="14"/>
      <c r="K5" s="3"/>
      <c r="L5" s="3"/>
    </row>
    <row r="6" spans="1:12" ht="15.75" thickBot="1" x14ac:dyDescent="0.3"/>
    <row r="7" spans="1:12" ht="45" customHeight="1" thickBot="1" x14ac:dyDescent="0.3">
      <c r="A7" s="91" t="s">
        <v>114</v>
      </c>
      <c r="B7" s="92" t="s">
        <v>115</v>
      </c>
      <c r="C7" s="93" t="s">
        <v>116</v>
      </c>
    </row>
    <row r="8" spans="1:12" ht="45" customHeight="1" thickTop="1" x14ac:dyDescent="0.25">
      <c r="A8" s="88" t="s">
        <v>117</v>
      </c>
      <c r="B8" s="89" t="s">
        <v>125</v>
      </c>
      <c r="C8" s="94"/>
    </row>
    <row r="9" spans="1:12" ht="45" customHeight="1" x14ac:dyDescent="0.25">
      <c r="A9" s="90" t="s">
        <v>126</v>
      </c>
      <c r="B9" s="84" t="s">
        <v>125</v>
      </c>
      <c r="C9" s="95"/>
    </row>
    <row r="10" spans="1:12" ht="45" customHeight="1" x14ac:dyDescent="0.25">
      <c r="A10" s="85" t="s">
        <v>118</v>
      </c>
      <c r="B10" s="84" t="s">
        <v>125</v>
      </c>
      <c r="C10" s="95"/>
    </row>
    <row r="11" spans="1:12" ht="45" customHeight="1" x14ac:dyDescent="0.25">
      <c r="A11" s="85" t="s">
        <v>119</v>
      </c>
      <c r="B11" s="84" t="s">
        <v>125</v>
      </c>
      <c r="C11" s="95"/>
    </row>
    <row r="12" spans="1:12" ht="45" customHeight="1" x14ac:dyDescent="0.25">
      <c r="A12" s="85" t="s">
        <v>120</v>
      </c>
      <c r="B12" s="84" t="s">
        <v>125</v>
      </c>
      <c r="C12" s="95"/>
    </row>
    <row r="13" spans="1:12" ht="45" customHeight="1" x14ac:dyDescent="0.25">
      <c r="A13" s="85" t="s">
        <v>121</v>
      </c>
      <c r="B13" s="84" t="s">
        <v>125</v>
      </c>
      <c r="C13" s="95"/>
    </row>
    <row r="14" spans="1:12" ht="45" customHeight="1" x14ac:dyDescent="0.25">
      <c r="A14" s="85" t="s">
        <v>122</v>
      </c>
      <c r="B14" s="84" t="s">
        <v>125</v>
      </c>
      <c r="C14" s="95"/>
    </row>
    <row r="15" spans="1:12" ht="45" customHeight="1" x14ac:dyDescent="0.25">
      <c r="A15" s="85" t="s">
        <v>123</v>
      </c>
      <c r="B15" s="84" t="s">
        <v>125</v>
      </c>
      <c r="C15" s="95"/>
    </row>
    <row r="16" spans="1:12" ht="45" customHeight="1" x14ac:dyDescent="0.25">
      <c r="A16" t="s">
        <v>128</v>
      </c>
      <c r="B16" s="84" t="s">
        <v>125</v>
      </c>
      <c r="C16" s="96"/>
    </row>
    <row r="17" spans="1:3" ht="45" customHeight="1" thickBot="1" x14ac:dyDescent="0.3">
      <c r="A17" s="86" t="s">
        <v>124</v>
      </c>
      <c r="B17" s="87" t="s">
        <v>125</v>
      </c>
      <c r="C17" s="97"/>
    </row>
  </sheetData>
  <sheetProtection algorithmName="SHA-512" hashValue="qZMm+NYtCQ3J+2/9l13EfEtEYx50H3rI3LQuh3RqD0/Zm2xRLF+ug93nlyRvB0+VuO/zEEK7F70toucwOez6aA==" saltValue="vbwFjRSxal90rIEf9lY38Q==" spinCount="100000" sheet="1" objects="1" scenarios="1"/>
  <protectedRanges>
    <protectedRange sqref="C8:C17" name="Oblast1"/>
  </protectedRanges>
  <mergeCells count="2">
    <mergeCell ref="A1:L1"/>
    <mergeCell ref="J4:K4"/>
  </mergeCells>
  <pageMargins left="0.7" right="0.7" top="0.78740157499999996" bottom="0.78740157499999996" header="0.3" footer="0.3"/>
  <pageSetup paperSize="9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98"/>
  <sheetViews>
    <sheetView topLeftCell="A70" zoomScaleNormal="100" workbookViewId="0">
      <selection activeCell="A97" sqref="A97"/>
    </sheetView>
  </sheetViews>
  <sheetFormatPr defaultRowHeight="15" x14ac:dyDescent="0.25"/>
  <cols>
    <col min="1" max="1" width="57.85546875" customWidth="1"/>
    <col min="2" max="2" width="12.28515625" bestFit="1" customWidth="1"/>
    <col min="12" max="12" width="10.140625" bestFit="1" customWidth="1"/>
  </cols>
  <sheetData>
    <row r="1" spans="1:13" ht="15.75" x14ac:dyDescent="0.25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"/>
      <c r="M1" s="1"/>
    </row>
    <row r="2" spans="1:13" ht="16.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3" ht="16.5" thickBot="1" x14ac:dyDescent="0.3">
      <c r="A3" s="4" t="s">
        <v>1</v>
      </c>
      <c r="B3" s="5"/>
      <c r="C3" s="6"/>
      <c r="D3" s="7"/>
      <c r="E3" s="4" t="s">
        <v>2</v>
      </c>
      <c r="F3" s="8"/>
      <c r="H3" s="4" t="s">
        <v>3</v>
      </c>
      <c r="I3" s="8"/>
    </row>
    <row r="4" spans="1:13" ht="15.75" x14ac:dyDescent="0.25">
      <c r="A4" s="9"/>
      <c r="B4" s="9"/>
      <c r="C4" s="10"/>
      <c r="D4" s="7"/>
      <c r="E4" s="3"/>
      <c r="F4" s="9"/>
      <c r="G4" s="7"/>
      <c r="H4" s="11"/>
      <c r="I4" s="133"/>
      <c r="J4" s="133"/>
      <c r="L4" s="12"/>
    </row>
    <row r="5" spans="1:13" ht="15.75" x14ac:dyDescent="0.25">
      <c r="A5" s="13" t="s">
        <v>4</v>
      </c>
      <c r="B5" s="13"/>
      <c r="C5" s="3"/>
      <c r="D5" s="3"/>
      <c r="E5" s="3"/>
      <c r="F5" s="3"/>
      <c r="G5" s="3"/>
      <c r="H5" s="14"/>
      <c r="I5" s="14"/>
      <c r="J5" s="3"/>
      <c r="K5" s="3"/>
    </row>
    <row r="6" spans="1:13" ht="15.75" x14ac:dyDescent="0.25">
      <c r="A6" s="13"/>
      <c r="B6" s="13"/>
      <c r="C6" s="3"/>
      <c r="D6" s="3"/>
      <c r="E6" s="3"/>
      <c r="F6" s="3"/>
      <c r="G6" s="3"/>
      <c r="H6" s="14"/>
      <c r="I6" s="14"/>
      <c r="J6" s="3"/>
      <c r="K6" s="3"/>
    </row>
    <row r="7" spans="1:13" ht="15.75" x14ac:dyDescent="0.25">
      <c r="A7" s="13" t="s">
        <v>5</v>
      </c>
      <c r="B7" s="13"/>
      <c r="C7" s="3"/>
      <c r="D7" s="3"/>
      <c r="E7" s="3"/>
      <c r="F7" s="3"/>
      <c r="G7" s="3"/>
      <c r="H7" s="14"/>
      <c r="I7" s="14"/>
      <c r="J7" s="3"/>
      <c r="K7" s="3"/>
    </row>
    <row r="8" spans="1:13" ht="16.5" thickBot="1" x14ac:dyDescent="0.3">
      <c r="A8" s="15"/>
      <c r="B8" s="15"/>
      <c r="C8" s="16"/>
      <c r="D8" s="17"/>
      <c r="E8" s="17"/>
      <c r="F8" s="3"/>
      <c r="G8" s="3"/>
      <c r="H8" s="3"/>
      <c r="I8" s="3"/>
      <c r="J8" s="3"/>
      <c r="K8" s="3"/>
    </row>
    <row r="9" spans="1:13" ht="16.5" thickBot="1" x14ac:dyDescent="0.3">
      <c r="A9" s="145" t="s">
        <v>6</v>
      </c>
      <c r="B9" s="145" t="s">
        <v>7</v>
      </c>
      <c r="C9" s="147" t="s">
        <v>8</v>
      </c>
      <c r="D9" s="147"/>
      <c r="E9" s="147"/>
      <c r="F9" s="147"/>
      <c r="G9" s="147"/>
      <c r="H9" s="147"/>
      <c r="I9" s="147"/>
      <c r="J9" s="148"/>
      <c r="K9" s="3"/>
      <c r="L9" s="151" t="s">
        <v>9</v>
      </c>
      <c r="M9" s="149" t="s">
        <v>10</v>
      </c>
    </row>
    <row r="10" spans="1:13" ht="16.5" thickBot="1" x14ac:dyDescent="0.3">
      <c r="A10" s="146"/>
      <c r="B10" s="146"/>
      <c r="C10" s="18" t="s">
        <v>11</v>
      </c>
      <c r="D10" s="19" t="s">
        <v>12</v>
      </c>
      <c r="E10" s="19" t="s">
        <v>13</v>
      </c>
      <c r="F10" s="20" t="s">
        <v>14</v>
      </c>
      <c r="G10" s="20" t="s">
        <v>15</v>
      </c>
      <c r="H10" s="20" t="s">
        <v>16</v>
      </c>
      <c r="I10" s="21" t="s">
        <v>17</v>
      </c>
      <c r="J10" s="22" t="s">
        <v>18</v>
      </c>
      <c r="K10" s="3"/>
      <c r="L10" s="152"/>
      <c r="M10" s="150"/>
    </row>
    <row r="11" spans="1:13" ht="15.75" x14ac:dyDescent="0.25">
      <c r="A11" s="23" t="s">
        <v>19</v>
      </c>
      <c r="B11" s="24">
        <v>102</v>
      </c>
      <c r="C11" s="25">
        <v>1</v>
      </c>
      <c r="D11" s="26">
        <v>1</v>
      </c>
      <c r="E11" s="26">
        <v>1</v>
      </c>
      <c r="F11" s="27">
        <v>1</v>
      </c>
      <c r="G11" s="27">
        <v>1</v>
      </c>
      <c r="H11" s="27">
        <v>1</v>
      </c>
      <c r="I11" s="28">
        <v>1</v>
      </c>
      <c r="J11" s="29">
        <f>SUM(C11:I11)</f>
        <v>7</v>
      </c>
      <c r="K11" s="3"/>
      <c r="L11" s="98">
        <f>'Jednotkové ceny'!$C$8</f>
        <v>0</v>
      </c>
      <c r="M11" s="48">
        <f>B11*J11*L11</f>
        <v>0</v>
      </c>
    </row>
    <row r="12" spans="1:13" ht="15.75" x14ac:dyDescent="0.25">
      <c r="A12" s="46" t="s">
        <v>20</v>
      </c>
      <c r="B12" s="54">
        <v>61.5</v>
      </c>
      <c r="C12" s="55">
        <v>1</v>
      </c>
      <c r="D12" s="56">
        <v>1</v>
      </c>
      <c r="E12" s="56">
        <v>1</v>
      </c>
      <c r="F12" s="33">
        <v>1</v>
      </c>
      <c r="G12" s="33">
        <v>1</v>
      </c>
      <c r="H12" s="33"/>
      <c r="I12" s="34"/>
      <c r="J12" s="35">
        <f t="shared" ref="J12:J26" si="0">SUM(C12:I12)</f>
        <v>5</v>
      </c>
      <c r="K12" s="3"/>
      <c r="L12" s="99">
        <f>'Jednotkové ceny'!$C$8</f>
        <v>0</v>
      </c>
      <c r="M12" s="49">
        <f t="shared" ref="M12:M26" si="1">B12*J12*L12</f>
        <v>0</v>
      </c>
    </row>
    <row r="13" spans="1:13" ht="15.75" x14ac:dyDescent="0.25">
      <c r="A13" s="46" t="s">
        <v>21</v>
      </c>
      <c r="B13" s="54">
        <v>19.600000000000001</v>
      </c>
      <c r="C13" s="55">
        <v>1</v>
      </c>
      <c r="D13" s="56">
        <v>1</v>
      </c>
      <c r="E13" s="56">
        <v>1</v>
      </c>
      <c r="F13" s="33">
        <v>1</v>
      </c>
      <c r="G13" s="33">
        <v>1</v>
      </c>
      <c r="H13" s="33"/>
      <c r="I13" s="34"/>
      <c r="J13" s="35">
        <f t="shared" si="0"/>
        <v>5</v>
      </c>
      <c r="K13" s="3"/>
      <c r="L13" s="99">
        <f>'Jednotkové ceny'!$C$8</f>
        <v>0</v>
      </c>
      <c r="M13" s="49">
        <f t="shared" si="1"/>
        <v>0</v>
      </c>
    </row>
    <row r="14" spans="1:13" ht="15.75" x14ac:dyDescent="0.25">
      <c r="A14" s="46" t="s">
        <v>87</v>
      </c>
      <c r="B14" s="54">
        <v>15</v>
      </c>
      <c r="C14" s="55">
        <v>1</v>
      </c>
      <c r="D14" s="56">
        <v>1</v>
      </c>
      <c r="E14" s="56">
        <v>1</v>
      </c>
      <c r="F14" s="33">
        <v>1</v>
      </c>
      <c r="G14" s="33">
        <v>1</v>
      </c>
      <c r="H14" s="33"/>
      <c r="I14" s="34"/>
      <c r="J14" s="35">
        <f t="shared" si="0"/>
        <v>5</v>
      </c>
      <c r="K14" s="3"/>
      <c r="L14" s="99">
        <f>'Jednotkové ceny'!$C$10</f>
        <v>0</v>
      </c>
      <c r="M14" s="49">
        <f t="shared" si="1"/>
        <v>0</v>
      </c>
    </row>
    <row r="15" spans="1:13" ht="15.75" x14ac:dyDescent="0.25">
      <c r="A15" s="46" t="s">
        <v>130</v>
      </c>
      <c r="B15" s="54">
        <v>15</v>
      </c>
      <c r="C15" s="55"/>
      <c r="D15" s="56"/>
      <c r="E15" s="56"/>
      <c r="F15" s="33"/>
      <c r="G15" s="33">
        <v>1</v>
      </c>
      <c r="H15" s="33"/>
      <c r="I15" s="34"/>
      <c r="J15" s="35">
        <f t="shared" si="0"/>
        <v>1</v>
      </c>
      <c r="K15" s="3"/>
      <c r="L15" s="99">
        <f>'Jednotkové ceny'!$C$11</f>
        <v>0</v>
      </c>
      <c r="M15" s="49">
        <f t="shared" si="1"/>
        <v>0</v>
      </c>
    </row>
    <row r="16" spans="1:13" ht="15.75" x14ac:dyDescent="0.25">
      <c r="A16" s="46" t="s">
        <v>88</v>
      </c>
      <c r="B16" s="54">
        <v>16</v>
      </c>
      <c r="C16" s="55">
        <v>1</v>
      </c>
      <c r="D16" s="56">
        <v>1</v>
      </c>
      <c r="E16" s="56">
        <v>1</v>
      </c>
      <c r="F16" s="33">
        <v>1</v>
      </c>
      <c r="G16" s="33">
        <v>1</v>
      </c>
      <c r="H16" s="33"/>
      <c r="I16" s="34"/>
      <c r="J16" s="35">
        <f t="shared" si="0"/>
        <v>5</v>
      </c>
      <c r="K16" s="3"/>
      <c r="L16" s="99">
        <f>'Jednotkové ceny'!$C$10</f>
        <v>0</v>
      </c>
      <c r="M16" s="49">
        <f t="shared" si="1"/>
        <v>0</v>
      </c>
    </row>
    <row r="17" spans="1:13" ht="15.75" x14ac:dyDescent="0.25">
      <c r="A17" s="46" t="s">
        <v>131</v>
      </c>
      <c r="B17" s="54">
        <v>16</v>
      </c>
      <c r="C17" s="55"/>
      <c r="D17" s="56"/>
      <c r="E17" s="56"/>
      <c r="F17" s="33"/>
      <c r="G17" s="33">
        <v>1</v>
      </c>
      <c r="H17" s="33"/>
      <c r="I17" s="34"/>
      <c r="J17" s="35">
        <f t="shared" si="0"/>
        <v>1</v>
      </c>
      <c r="K17" s="3"/>
      <c r="L17" s="99">
        <f>'Jednotkové ceny'!$C$11</f>
        <v>0</v>
      </c>
      <c r="M17" s="49">
        <f t="shared" si="1"/>
        <v>0</v>
      </c>
    </row>
    <row r="18" spans="1:13" ht="15.75" x14ac:dyDescent="0.25">
      <c r="A18" s="46" t="s">
        <v>22</v>
      </c>
      <c r="B18" s="54">
        <v>80.3</v>
      </c>
      <c r="C18" s="55"/>
      <c r="D18" s="56">
        <v>1</v>
      </c>
      <c r="E18" s="56"/>
      <c r="F18" s="33">
        <v>1</v>
      </c>
      <c r="G18" s="33"/>
      <c r="H18" s="33"/>
      <c r="I18" s="34"/>
      <c r="J18" s="35">
        <f t="shared" si="0"/>
        <v>2</v>
      </c>
      <c r="K18" s="3"/>
      <c r="L18" s="99">
        <f>'Jednotkové ceny'!$C$8</f>
        <v>0</v>
      </c>
      <c r="M18" s="49">
        <f t="shared" si="1"/>
        <v>0</v>
      </c>
    </row>
    <row r="19" spans="1:13" ht="15.75" x14ac:dyDescent="0.25">
      <c r="A19" s="46" t="s">
        <v>23</v>
      </c>
      <c r="B19" s="54">
        <v>20.7</v>
      </c>
      <c r="C19" s="55"/>
      <c r="D19" s="56">
        <v>1</v>
      </c>
      <c r="E19" s="56"/>
      <c r="F19" s="33">
        <v>1</v>
      </c>
      <c r="G19" s="33"/>
      <c r="H19" s="33"/>
      <c r="I19" s="34"/>
      <c r="J19" s="35">
        <f t="shared" si="0"/>
        <v>2</v>
      </c>
      <c r="K19" s="3"/>
      <c r="L19" s="99">
        <f>'Jednotkové ceny'!$C$9</f>
        <v>0</v>
      </c>
      <c r="M19" s="49">
        <f t="shared" si="1"/>
        <v>0</v>
      </c>
    </row>
    <row r="20" spans="1:13" ht="15.75" x14ac:dyDescent="0.25">
      <c r="A20" s="46" t="s">
        <v>24</v>
      </c>
      <c r="B20" s="54">
        <v>3.3</v>
      </c>
      <c r="C20" s="55"/>
      <c r="D20" s="56">
        <v>1</v>
      </c>
      <c r="E20" s="56"/>
      <c r="F20" s="33">
        <v>1</v>
      </c>
      <c r="G20" s="33"/>
      <c r="H20" s="33"/>
      <c r="I20" s="34"/>
      <c r="J20" s="35">
        <f t="shared" si="0"/>
        <v>2</v>
      </c>
      <c r="K20" s="3"/>
      <c r="L20" s="99">
        <f>'Jednotkové ceny'!$C$8</f>
        <v>0</v>
      </c>
      <c r="M20" s="49">
        <f t="shared" si="1"/>
        <v>0</v>
      </c>
    </row>
    <row r="21" spans="1:13" ht="15.75" x14ac:dyDescent="0.25">
      <c r="A21" s="46" t="s">
        <v>25</v>
      </c>
      <c r="B21" s="54">
        <v>3.1</v>
      </c>
      <c r="C21" s="55">
        <v>1</v>
      </c>
      <c r="D21" s="56"/>
      <c r="E21" s="56"/>
      <c r="F21" s="33"/>
      <c r="G21" s="33"/>
      <c r="H21" s="33"/>
      <c r="I21" s="34"/>
      <c r="J21" s="35">
        <f t="shared" si="0"/>
        <v>1</v>
      </c>
      <c r="K21" s="3"/>
      <c r="L21" s="99">
        <f>'Jednotkové ceny'!$C$8</f>
        <v>0</v>
      </c>
      <c r="M21" s="49">
        <f t="shared" si="1"/>
        <v>0</v>
      </c>
    </row>
    <row r="22" spans="1:13" ht="15.75" x14ac:dyDescent="0.25">
      <c r="A22" s="46" t="s">
        <v>26</v>
      </c>
      <c r="B22" s="54">
        <v>9.4</v>
      </c>
      <c r="C22" s="55">
        <v>1</v>
      </c>
      <c r="D22" s="56"/>
      <c r="E22" s="56"/>
      <c r="F22" s="33"/>
      <c r="G22" s="33"/>
      <c r="H22" s="33"/>
      <c r="I22" s="34"/>
      <c r="J22" s="35">
        <f t="shared" si="0"/>
        <v>1</v>
      </c>
      <c r="K22" s="3"/>
      <c r="L22" s="99">
        <f>'Jednotkové ceny'!$C$8</f>
        <v>0</v>
      </c>
      <c r="M22" s="49">
        <f t="shared" si="1"/>
        <v>0</v>
      </c>
    </row>
    <row r="23" spans="1:13" ht="15.75" x14ac:dyDescent="0.25">
      <c r="A23" s="46" t="s">
        <v>27</v>
      </c>
      <c r="B23" s="54">
        <v>21.2</v>
      </c>
      <c r="C23" s="55"/>
      <c r="D23" s="56">
        <v>1</v>
      </c>
      <c r="E23" s="56"/>
      <c r="F23" s="33">
        <v>1</v>
      </c>
      <c r="G23" s="33"/>
      <c r="H23" s="33"/>
      <c r="I23" s="34"/>
      <c r="J23" s="35">
        <f t="shared" si="0"/>
        <v>2</v>
      </c>
      <c r="K23" s="3"/>
      <c r="L23" s="99">
        <f>'Jednotkové ceny'!$C$8</f>
        <v>0</v>
      </c>
      <c r="M23" s="49">
        <f t="shared" si="1"/>
        <v>0</v>
      </c>
    </row>
    <row r="24" spans="1:13" ht="15.75" x14ac:dyDescent="0.25">
      <c r="A24" s="23" t="s">
        <v>28</v>
      </c>
      <c r="B24" s="24">
        <v>9.9</v>
      </c>
      <c r="C24" s="31"/>
      <c r="D24" s="32">
        <v>1</v>
      </c>
      <c r="E24" s="32"/>
      <c r="F24" s="33">
        <v>1</v>
      </c>
      <c r="G24" s="33"/>
      <c r="H24" s="33"/>
      <c r="I24" s="34"/>
      <c r="J24" s="35">
        <f t="shared" si="0"/>
        <v>2</v>
      </c>
      <c r="K24" s="3"/>
      <c r="L24" s="99">
        <f>'Jednotkové ceny'!$C$8</f>
        <v>0</v>
      </c>
      <c r="M24" s="49">
        <f t="shared" si="1"/>
        <v>0</v>
      </c>
    </row>
    <row r="25" spans="1:13" ht="15.75" x14ac:dyDescent="0.25">
      <c r="A25" s="23" t="s">
        <v>29</v>
      </c>
      <c r="B25" s="24">
        <v>20</v>
      </c>
      <c r="C25" s="31"/>
      <c r="D25" s="32">
        <v>1</v>
      </c>
      <c r="E25" s="32"/>
      <c r="F25" s="33">
        <v>1</v>
      </c>
      <c r="G25" s="33"/>
      <c r="H25" s="33"/>
      <c r="I25" s="34"/>
      <c r="J25" s="35">
        <f t="shared" si="0"/>
        <v>2</v>
      </c>
      <c r="K25" s="3"/>
      <c r="L25" s="99">
        <f>'Jednotkové ceny'!$C$8</f>
        <v>0</v>
      </c>
      <c r="M25" s="49">
        <f t="shared" si="1"/>
        <v>0</v>
      </c>
    </row>
    <row r="26" spans="1:13" ht="16.5" thickBot="1" x14ac:dyDescent="0.3">
      <c r="A26" s="23" t="s">
        <v>30</v>
      </c>
      <c r="B26" s="24">
        <v>20.9</v>
      </c>
      <c r="C26" s="31"/>
      <c r="D26" s="32">
        <v>1</v>
      </c>
      <c r="E26" s="32"/>
      <c r="F26" s="33">
        <v>1</v>
      </c>
      <c r="G26" s="33"/>
      <c r="H26" s="33"/>
      <c r="I26" s="34"/>
      <c r="J26" s="35">
        <f t="shared" si="0"/>
        <v>2</v>
      </c>
      <c r="K26" s="3"/>
      <c r="L26" s="99">
        <f>'Jednotkové ceny'!$C$8</f>
        <v>0</v>
      </c>
      <c r="M26" s="49">
        <f t="shared" si="1"/>
        <v>0</v>
      </c>
    </row>
    <row r="27" spans="1:13" ht="16.5" thickBot="1" x14ac:dyDescent="0.3">
      <c r="A27" s="37"/>
      <c r="B27" s="37"/>
      <c r="C27" s="38"/>
      <c r="D27" s="38"/>
      <c r="E27" s="38"/>
      <c r="F27" s="39"/>
      <c r="G27" s="39"/>
      <c r="H27" s="39"/>
      <c r="I27" s="39"/>
      <c r="J27" s="40"/>
      <c r="K27" s="3"/>
      <c r="L27" s="41"/>
    </row>
    <row r="28" spans="1:13" ht="16.5" thickBot="1" x14ac:dyDescent="0.3">
      <c r="A28" s="13" t="s">
        <v>138</v>
      </c>
      <c r="B28" s="156"/>
      <c r="C28" s="43"/>
      <c r="D28" s="43"/>
      <c r="E28" s="43"/>
      <c r="F28" s="3"/>
      <c r="G28" s="3"/>
      <c r="H28" s="3"/>
      <c r="I28" s="3"/>
      <c r="J28" s="13" t="s">
        <v>32</v>
      </c>
      <c r="K28" s="3"/>
      <c r="M28" s="44">
        <f>SUM(M11:M27)</f>
        <v>0</v>
      </c>
    </row>
    <row r="29" spans="1:13" ht="15.75" x14ac:dyDescent="0.25">
      <c r="A29" s="42"/>
      <c r="B29" s="42"/>
      <c r="C29" s="43"/>
      <c r="D29" s="43"/>
      <c r="E29" s="43"/>
      <c r="F29" s="3"/>
      <c r="G29" s="3"/>
      <c r="H29" s="3"/>
      <c r="I29" s="3"/>
      <c r="J29" s="3"/>
      <c r="K29" s="3"/>
    </row>
    <row r="30" spans="1:13" ht="15.75" x14ac:dyDescent="0.25">
      <c r="A30" s="13" t="s">
        <v>111</v>
      </c>
      <c r="B30" s="13"/>
      <c r="C30" s="3"/>
      <c r="D30" s="3"/>
      <c r="E30" s="3"/>
      <c r="F30" s="3"/>
      <c r="G30" s="3"/>
      <c r="H30" s="14"/>
      <c r="I30" s="14"/>
      <c r="J30" s="3"/>
      <c r="K30" s="3"/>
    </row>
    <row r="31" spans="1:13" ht="16.5" thickBot="1" x14ac:dyDescent="0.3">
      <c r="A31" s="15"/>
      <c r="B31" s="15"/>
      <c r="C31" s="16"/>
      <c r="D31" s="17"/>
      <c r="E31" s="17"/>
      <c r="F31" s="3"/>
      <c r="G31" s="3"/>
      <c r="H31" s="3"/>
      <c r="I31" s="3"/>
      <c r="J31" s="3"/>
      <c r="K31" s="3"/>
    </row>
    <row r="32" spans="1:13" ht="16.5" thickBot="1" x14ac:dyDescent="0.3">
      <c r="A32" s="145" t="s">
        <v>6</v>
      </c>
      <c r="B32" s="145" t="s">
        <v>7</v>
      </c>
      <c r="C32" s="147" t="s">
        <v>8</v>
      </c>
      <c r="D32" s="147"/>
      <c r="E32" s="147"/>
      <c r="F32" s="147"/>
      <c r="G32" s="147"/>
      <c r="H32" s="147"/>
      <c r="I32" s="147"/>
      <c r="J32" s="148"/>
      <c r="K32" s="3"/>
      <c r="L32" s="151" t="s">
        <v>9</v>
      </c>
      <c r="M32" s="149" t="s">
        <v>10</v>
      </c>
    </row>
    <row r="33" spans="1:13" ht="16.5" thickBot="1" x14ac:dyDescent="0.3">
      <c r="A33" s="146"/>
      <c r="B33" s="146"/>
      <c r="C33" s="18" t="s">
        <v>11</v>
      </c>
      <c r="D33" s="19" t="s">
        <v>12</v>
      </c>
      <c r="E33" s="19" t="s">
        <v>13</v>
      </c>
      <c r="F33" s="20" t="s">
        <v>14</v>
      </c>
      <c r="G33" s="20" t="s">
        <v>15</v>
      </c>
      <c r="H33" s="20" t="s">
        <v>16</v>
      </c>
      <c r="I33" s="21" t="s">
        <v>17</v>
      </c>
      <c r="J33" s="22" t="s">
        <v>18</v>
      </c>
      <c r="K33" s="3"/>
      <c r="L33" s="152"/>
      <c r="M33" s="150"/>
    </row>
    <row r="34" spans="1:13" ht="15.75" x14ac:dyDescent="0.25">
      <c r="A34" s="23" t="s">
        <v>19</v>
      </c>
      <c r="B34" s="24">
        <v>93.4</v>
      </c>
      <c r="C34" s="25">
        <v>1</v>
      </c>
      <c r="D34" s="26">
        <v>1</v>
      </c>
      <c r="E34" s="26">
        <v>1</v>
      </c>
      <c r="F34" s="27">
        <v>1</v>
      </c>
      <c r="G34" s="27">
        <v>1</v>
      </c>
      <c r="H34" s="27"/>
      <c r="I34" s="28"/>
      <c r="J34" s="29">
        <f>SUM(C34:I34)</f>
        <v>5</v>
      </c>
      <c r="K34" s="3"/>
      <c r="L34" s="99">
        <f>'Jednotkové ceny'!$C$8</f>
        <v>0</v>
      </c>
      <c r="M34" s="30">
        <f>B34*J34*L34</f>
        <v>0</v>
      </c>
    </row>
    <row r="35" spans="1:13" ht="15.75" x14ac:dyDescent="0.25">
      <c r="A35" s="23" t="s">
        <v>87</v>
      </c>
      <c r="B35" s="24">
        <v>14.8</v>
      </c>
      <c r="C35" s="31">
        <v>1</v>
      </c>
      <c r="D35" s="32">
        <v>1</v>
      </c>
      <c r="E35" s="32">
        <v>1</v>
      </c>
      <c r="F35" s="33">
        <v>1</v>
      </c>
      <c r="G35" s="33">
        <v>1</v>
      </c>
      <c r="H35" s="33"/>
      <c r="I35" s="34"/>
      <c r="J35" s="35">
        <f t="shared" ref="J35:J42" si="2">SUM(C35:I35)</f>
        <v>5</v>
      </c>
      <c r="K35" s="3"/>
      <c r="L35" s="99">
        <f>'Jednotkové ceny'!$C$10</f>
        <v>0</v>
      </c>
      <c r="M35" s="30">
        <f t="shared" ref="M35:M42" si="3">B35*J35*L35</f>
        <v>0</v>
      </c>
    </row>
    <row r="36" spans="1:13" ht="15.75" x14ac:dyDescent="0.25">
      <c r="A36" s="36" t="s">
        <v>130</v>
      </c>
      <c r="B36" s="24">
        <v>14.8</v>
      </c>
      <c r="C36" s="31"/>
      <c r="D36" s="32"/>
      <c r="E36" s="32"/>
      <c r="F36" s="33"/>
      <c r="G36" s="33">
        <v>1</v>
      </c>
      <c r="H36" s="33"/>
      <c r="I36" s="34"/>
      <c r="J36" s="35">
        <f t="shared" si="2"/>
        <v>1</v>
      </c>
      <c r="K36" s="3"/>
      <c r="L36" s="99">
        <f>'Jednotkové ceny'!$C$11</f>
        <v>0</v>
      </c>
      <c r="M36" s="30">
        <f t="shared" si="3"/>
        <v>0</v>
      </c>
    </row>
    <row r="37" spans="1:13" ht="15.75" x14ac:dyDescent="0.25">
      <c r="A37" s="23" t="s">
        <v>88</v>
      </c>
      <c r="B37" s="24">
        <v>16.100000000000001</v>
      </c>
      <c r="C37" s="31">
        <v>1</v>
      </c>
      <c r="D37" s="32">
        <v>1</v>
      </c>
      <c r="E37" s="32">
        <v>1</v>
      </c>
      <c r="F37" s="33">
        <v>1</v>
      </c>
      <c r="G37" s="33">
        <v>1</v>
      </c>
      <c r="H37" s="33"/>
      <c r="I37" s="34"/>
      <c r="J37" s="35">
        <f t="shared" si="2"/>
        <v>5</v>
      </c>
      <c r="K37" s="3"/>
      <c r="L37" s="99">
        <f>'Jednotkové ceny'!$C$10</f>
        <v>0</v>
      </c>
      <c r="M37" s="30">
        <f t="shared" si="3"/>
        <v>0</v>
      </c>
    </row>
    <row r="38" spans="1:13" ht="15.75" x14ac:dyDescent="0.25">
      <c r="A38" s="23" t="s">
        <v>131</v>
      </c>
      <c r="B38" s="24">
        <v>16.100000000000001</v>
      </c>
      <c r="C38" s="31"/>
      <c r="D38" s="32"/>
      <c r="E38" s="32"/>
      <c r="F38" s="33"/>
      <c r="G38" s="33">
        <v>1</v>
      </c>
      <c r="H38" s="33"/>
      <c r="I38" s="34"/>
      <c r="J38" s="35">
        <f t="shared" si="2"/>
        <v>1</v>
      </c>
      <c r="K38" s="3"/>
      <c r="L38" s="99">
        <f>'Jednotkové ceny'!$C$11</f>
        <v>0</v>
      </c>
      <c r="M38" s="30">
        <f t="shared" si="3"/>
        <v>0</v>
      </c>
    </row>
    <row r="39" spans="1:13" ht="15.75" x14ac:dyDescent="0.25">
      <c r="A39" s="23" t="s">
        <v>22</v>
      </c>
      <c r="B39" s="24">
        <v>175</v>
      </c>
      <c r="C39" s="31"/>
      <c r="D39" s="32">
        <v>1</v>
      </c>
      <c r="E39" s="32"/>
      <c r="F39" s="33">
        <v>1</v>
      </c>
      <c r="G39" s="33"/>
      <c r="H39" s="33"/>
      <c r="I39" s="34"/>
      <c r="J39" s="35">
        <f t="shared" si="2"/>
        <v>2</v>
      </c>
      <c r="K39" s="3"/>
      <c r="L39" s="99">
        <f>'Jednotkové ceny'!$C$8</f>
        <v>0</v>
      </c>
      <c r="M39" s="30">
        <f t="shared" si="3"/>
        <v>0</v>
      </c>
    </row>
    <row r="40" spans="1:13" ht="15.75" x14ac:dyDescent="0.25">
      <c r="A40" s="23" t="s">
        <v>23</v>
      </c>
      <c r="B40" s="24">
        <v>52</v>
      </c>
      <c r="C40" s="31"/>
      <c r="D40" s="32">
        <v>1</v>
      </c>
      <c r="E40" s="32"/>
      <c r="F40" s="33">
        <v>1</v>
      </c>
      <c r="G40" s="33"/>
      <c r="H40" s="33"/>
      <c r="I40" s="34"/>
      <c r="J40" s="35">
        <f t="shared" si="2"/>
        <v>2</v>
      </c>
      <c r="K40" s="3"/>
      <c r="L40" s="99">
        <f>'Jednotkové ceny'!$C$9</f>
        <v>0</v>
      </c>
      <c r="M40" s="30">
        <f t="shared" si="3"/>
        <v>0</v>
      </c>
    </row>
    <row r="41" spans="1:13" ht="15.75" x14ac:dyDescent="0.25">
      <c r="A41" s="23" t="s">
        <v>33</v>
      </c>
      <c r="B41" s="24">
        <v>81.599999999999994</v>
      </c>
      <c r="C41" s="31"/>
      <c r="D41" s="32">
        <v>1</v>
      </c>
      <c r="E41" s="32"/>
      <c r="F41" s="33">
        <v>1</v>
      </c>
      <c r="G41" s="33"/>
      <c r="H41" s="33"/>
      <c r="I41" s="34"/>
      <c r="J41" s="35">
        <f t="shared" si="2"/>
        <v>2</v>
      </c>
      <c r="K41" s="3"/>
      <c r="L41" s="99">
        <f>'Jednotkové ceny'!$C$8</f>
        <v>0</v>
      </c>
      <c r="M41" s="30">
        <f t="shared" si="3"/>
        <v>0</v>
      </c>
    </row>
    <row r="42" spans="1:13" ht="16.5" thickBot="1" x14ac:dyDescent="0.3">
      <c r="A42" s="23" t="s">
        <v>24</v>
      </c>
      <c r="B42" s="24">
        <v>3.3</v>
      </c>
      <c r="C42" s="31"/>
      <c r="D42" s="32">
        <v>1</v>
      </c>
      <c r="E42" s="32"/>
      <c r="F42" s="33">
        <v>1</v>
      </c>
      <c r="G42" s="33"/>
      <c r="H42" s="33"/>
      <c r="I42" s="34"/>
      <c r="J42" s="35">
        <f t="shared" si="2"/>
        <v>2</v>
      </c>
      <c r="K42" s="3"/>
      <c r="L42" s="99">
        <f>'Jednotkové ceny'!$C$8</f>
        <v>0</v>
      </c>
      <c r="M42" s="30">
        <f t="shared" si="3"/>
        <v>0</v>
      </c>
    </row>
    <row r="43" spans="1:13" ht="16.5" thickBot="1" x14ac:dyDescent="0.3">
      <c r="A43" s="37"/>
      <c r="B43" s="37"/>
      <c r="C43" s="38"/>
      <c r="D43" s="38"/>
      <c r="E43" s="38"/>
      <c r="F43" s="39"/>
      <c r="G43" s="39"/>
      <c r="H43" s="39"/>
      <c r="I43" s="39"/>
      <c r="J43" s="40"/>
      <c r="K43" s="3"/>
      <c r="L43" s="41"/>
    </row>
    <row r="44" spans="1:13" ht="16.5" thickBot="1" x14ac:dyDescent="0.3">
      <c r="A44" s="13" t="s">
        <v>138</v>
      </c>
      <c r="B44" s="156"/>
      <c r="C44" s="43"/>
      <c r="D44" s="43"/>
      <c r="E44" s="43"/>
      <c r="F44" s="3"/>
      <c r="G44" s="3"/>
      <c r="H44" s="3"/>
      <c r="I44" s="3"/>
      <c r="J44" s="13" t="s">
        <v>32</v>
      </c>
      <c r="K44" s="3"/>
      <c r="M44" s="44">
        <f>SUM(M34:M43)</f>
        <v>0</v>
      </c>
    </row>
    <row r="46" spans="1:13" ht="15.75" x14ac:dyDescent="0.25">
      <c r="A46" s="13" t="s">
        <v>34</v>
      </c>
      <c r="B46" s="13"/>
      <c r="C46" s="3"/>
      <c r="D46" s="3"/>
      <c r="E46" s="3"/>
      <c r="F46" s="3"/>
      <c r="G46" s="3"/>
      <c r="H46" s="14"/>
      <c r="I46" s="14"/>
      <c r="J46" s="3"/>
      <c r="K46" s="3"/>
    </row>
    <row r="47" spans="1:13" ht="16.5" thickBot="1" x14ac:dyDescent="0.3">
      <c r="A47" s="15"/>
      <c r="B47" s="15"/>
      <c r="C47" s="16"/>
      <c r="D47" s="17"/>
      <c r="E47" s="17"/>
      <c r="F47" s="3"/>
      <c r="G47" s="3"/>
      <c r="H47" s="3"/>
      <c r="I47" s="3"/>
      <c r="J47" s="3"/>
      <c r="K47" s="3"/>
    </row>
    <row r="48" spans="1:13" ht="16.5" thickBot="1" x14ac:dyDescent="0.3">
      <c r="A48" s="145" t="s">
        <v>6</v>
      </c>
      <c r="B48" s="145" t="s">
        <v>7</v>
      </c>
      <c r="C48" s="147" t="s">
        <v>8</v>
      </c>
      <c r="D48" s="147"/>
      <c r="E48" s="147"/>
      <c r="F48" s="147"/>
      <c r="G48" s="147"/>
      <c r="H48" s="147"/>
      <c r="I48" s="147"/>
      <c r="J48" s="148"/>
      <c r="K48" s="3"/>
      <c r="L48" s="151" t="s">
        <v>9</v>
      </c>
      <c r="M48" s="149" t="s">
        <v>10</v>
      </c>
    </row>
    <row r="49" spans="1:13" ht="16.5" thickBot="1" x14ac:dyDescent="0.3">
      <c r="A49" s="146"/>
      <c r="B49" s="146"/>
      <c r="C49" s="18" t="s">
        <v>11</v>
      </c>
      <c r="D49" s="19" t="s">
        <v>12</v>
      </c>
      <c r="E49" s="19" t="s">
        <v>13</v>
      </c>
      <c r="F49" s="20" t="s">
        <v>14</v>
      </c>
      <c r="G49" s="20" t="s">
        <v>15</v>
      </c>
      <c r="H49" s="20" t="s">
        <v>16</v>
      </c>
      <c r="I49" s="21" t="s">
        <v>17</v>
      </c>
      <c r="J49" s="22" t="s">
        <v>18</v>
      </c>
      <c r="K49" s="3"/>
      <c r="L49" s="152"/>
      <c r="M49" s="150"/>
    </row>
    <row r="50" spans="1:13" ht="15.75" x14ac:dyDescent="0.25">
      <c r="A50" s="45" t="s">
        <v>19</v>
      </c>
      <c r="B50" s="24">
        <v>68</v>
      </c>
      <c r="C50" s="25">
        <v>1</v>
      </c>
      <c r="D50" s="26">
        <v>1</v>
      </c>
      <c r="E50" s="26">
        <v>1</v>
      </c>
      <c r="F50" s="27">
        <v>1</v>
      </c>
      <c r="G50" s="27">
        <v>1</v>
      </c>
      <c r="H50" s="27">
        <v>1</v>
      </c>
      <c r="I50" s="28">
        <v>1</v>
      </c>
      <c r="J50" s="29">
        <f>SUM(C50:I50)</f>
        <v>7</v>
      </c>
      <c r="K50" s="3"/>
      <c r="L50" s="99">
        <f>'Jednotkové ceny'!$C$8</f>
        <v>0</v>
      </c>
      <c r="M50" s="48">
        <f>B50*J50*L50</f>
        <v>0</v>
      </c>
    </row>
    <row r="51" spans="1:13" ht="15.75" x14ac:dyDescent="0.25">
      <c r="A51" s="46" t="s">
        <v>89</v>
      </c>
      <c r="B51" s="24">
        <v>13</v>
      </c>
      <c r="C51" s="31">
        <v>1</v>
      </c>
      <c r="D51" s="32">
        <v>1</v>
      </c>
      <c r="E51" s="32">
        <v>1</v>
      </c>
      <c r="F51" s="33">
        <v>1</v>
      </c>
      <c r="G51" s="33">
        <v>1</v>
      </c>
      <c r="H51" s="33"/>
      <c r="I51" s="34"/>
      <c r="J51" s="35">
        <f t="shared" ref="J51:J54" si="4">SUM(C51:I51)</f>
        <v>5</v>
      </c>
      <c r="K51" s="3"/>
      <c r="L51" s="99">
        <f>'Jednotkové ceny'!$C$10</f>
        <v>0</v>
      </c>
      <c r="M51" s="49">
        <f t="shared" ref="M51:M54" si="5">B51*J51*L51</f>
        <v>0</v>
      </c>
    </row>
    <row r="52" spans="1:13" ht="15.75" x14ac:dyDescent="0.25">
      <c r="A52" s="46" t="s">
        <v>132</v>
      </c>
      <c r="B52" s="24">
        <v>13</v>
      </c>
      <c r="C52" s="31"/>
      <c r="D52" s="32"/>
      <c r="E52" s="32"/>
      <c r="F52" s="33">
        <v>1</v>
      </c>
      <c r="G52" s="33"/>
      <c r="H52" s="33"/>
      <c r="I52" s="34"/>
      <c r="J52" s="35">
        <f t="shared" si="4"/>
        <v>1</v>
      </c>
      <c r="K52" s="3"/>
      <c r="L52" s="99">
        <f>'Jednotkové ceny'!$C$11</f>
        <v>0</v>
      </c>
      <c r="M52" s="49">
        <f t="shared" si="5"/>
        <v>0</v>
      </c>
    </row>
    <row r="53" spans="1:13" ht="15.75" x14ac:dyDescent="0.25">
      <c r="A53" s="46" t="s">
        <v>90</v>
      </c>
      <c r="B53" s="24">
        <v>5</v>
      </c>
      <c r="C53" s="31">
        <v>1</v>
      </c>
      <c r="D53" s="32">
        <v>1</v>
      </c>
      <c r="E53" s="32">
        <v>1</v>
      </c>
      <c r="F53" s="33">
        <v>1</v>
      </c>
      <c r="G53" s="33">
        <v>1</v>
      </c>
      <c r="H53" s="33"/>
      <c r="I53" s="34"/>
      <c r="J53" s="35">
        <f t="shared" si="4"/>
        <v>5</v>
      </c>
      <c r="K53" s="3"/>
      <c r="L53" s="99">
        <f>'Jednotkové ceny'!$C$10</f>
        <v>0</v>
      </c>
      <c r="M53" s="49">
        <f t="shared" si="5"/>
        <v>0</v>
      </c>
    </row>
    <row r="54" spans="1:13" ht="15.75" x14ac:dyDescent="0.25">
      <c r="A54" s="46" t="s">
        <v>133</v>
      </c>
      <c r="B54" s="24">
        <v>5</v>
      </c>
      <c r="C54" s="31"/>
      <c r="D54" s="32"/>
      <c r="E54" s="32"/>
      <c r="F54" s="33">
        <v>1</v>
      </c>
      <c r="G54" s="33"/>
      <c r="H54" s="33"/>
      <c r="I54" s="34"/>
      <c r="J54" s="35">
        <f t="shared" si="4"/>
        <v>1</v>
      </c>
      <c r="K54" s="3"/>
      <c r="L54" s="99">
        <f>'Jednotkové ceny'!$C$11</f>
        <v>0</v>
      </c>
      <c r="M54" s="49">
        <f t="shared" si="5"/>
        <v>0</v>
      </c>
    </row>
    <row r="55" spans="1:13" ht="16.5" thickBot="1" x14ac:dyDescent="0.3">
      <c r="A55" s="47" t="s">
        <v>35</v>
      </c>
      <c r="B55" s="24">
        <v>108.5</v>
      </c>
      <c r="C55" s="31">
        <v>1</v>
      </c>
      <c r="D55" s="32">
        <v>1</v>
      </c>
      <c r="E55" s="32">
        <v>1</v>
      </c>
      <c r="F55" s="33">
        <v>1</v>
      </c>
      <c r="G55" s="33">
        <v>1</v>
      </c>
      <c r="H55" s="33"/>
      <c r="I55" s="34"/>
      <c r="J55" s="35">
        <f>SUM(C55:I55)</f>
        <v>5</v>
      </c>
      <c r="K55" s="3"/>
      <c r="L55" s="99">
        <f>'Jednotkové ceny'!$C$8</f>
        <v>0</v>
      </c>
      <c r="M55" s="49">
        <f>B55*J55*L55</f>
        <v>0</v>
      </c>
    </row>
    <row r="56" spans="1:13" ht="16.5" thickBot="1" x14ac:dyDescent="0.3">
      <c r="A56" s="37"/>
      <c r="B56" s="37"/>
      <c r="C56" s="38"/>
      <c r="D56" s="38"/>
      <c r="E56" s="38"/>
      <c r="F56" s="39"/>
      <c r="G56" s="39"/>
      <c r="H56" s="39"/>
      <c r="I56" s="39"/>
      <c r="J56" s="40"/>
      <c r="K56" s="3"/>
      <c r="L56" s="41"/>
    </row>
    <row r="57" spans="1:13" ht="16.5" thickBot="1" x14ac:dyDescent="0.3">
      <c r="A57" s="13" t="s">
        <v>138</v>
      </c>
      <c r="B57" s="156"/>
      <c r="C57" s="43"/>
      <c r="D57" s="43"/>
      <c r="E57" s="43"/>
      <c r="F57" s="3"/>
      <c r="G57" s="3"/>
      <c r="H57" s="3"/>
      <c r="I57" s="3"/>
      <c r="J57" s="13" t="s">
        <v>32</v>
      </c>
      <c r="K57" s="3"/>
      <c r="M57" s="44">
        <f>SUM(M50:M56)</f>
        <v>0</v>
      </c>
    </row>
    <row r="59" spans="1:13" ht="15.75" x14ac:dyDescent="0.25">
      <c r="A59" s="13" t="s">
        <v>36</v>
      </c>
      <c r="B59" s="13"/>
      <c r="C59" s="3"/>
      <c r="D59" s="3"/>
      <c r="E59" s="3"/>
      <c r="F59" s="3"/>
      <c r="G59" s="3"/>
      <c r="H59" s="14"/>
      <c r="I59" s="14"/>
      <c r="J59" s="3"/>
      <c r="K59" s="3"/>
    </row>
    <row r="60" spans="1:13" ht="16.5" thickBot="1" x14ac:dyDescent="0.3">
      <c r="A60" s="15"/>
      <c r="B60" s="15"/>
      <c r="C60" s="16"/>
      <c r="D60" s="17"/>
      <c r="E60" s="17"/>
      <c r="F60" s="3"/>
      <c r="G60" s="3"/>
      <c r="H60" s="3"/>
      <c r="I60" s="3"/>
      <c r="J60" s="3"/>
      <c r="K60" s="3"/>
    </row>
    <row r="61" spans="1:13" ht="16.5" thickBot="1" x14ac:dyDescent="0.3">
      <c r="A61" s="145" t="s">
        <v>6</v>
      </c>
      <c r="B61" s="145" t="s">
        <v>7</v>
      </c>
      <c r="C61" s="147" t="s">
        <v>8</v>
      </c>
      <c r="D61" s="147"/>
      <c r="E61" s="147"/>
      <c r="F61" s="147"/>
      <c r="G61" s="147"/>
      <c r="H61" s="147"/>
      <c r="I61" s="147"/>
      <c r="J61" s="148"/>
      <c r="K61" s="3"/>
      <c r="L61" s="151" t="s">
        <v>9</v>
      </c>
      <c r="M61" s="149" t="s">
        <v>10</v>
      </c>
    </row>
    <row r="62" spans="1:13" ht="16.5" thickBot="1" x14ac:dyDescent="0.3">
      <c r="A62" s="146"/>
      <c r="B62" s="146"/>
      <c r="C62" s="18" t="s">
        <v>11</v>
      </c>
      <c r="D62" s="19" t="s">
        <v>12</v>
      </c>
      <c r="E62" s="19" t="s">
        <v>13</v>
      </c>
      <c r="F62" s="20" t="s">
        <v>14</v>
      </c>
      <c r="G62" s="20" t="s">
        <v>15</v>
      </c>
      <c r="H62" s="20" t="s">
        <v>16</v>
      </c>
      <c r="I62" s="21" t="s">
        <v>17</v>
      </c>
      <c r="J62" s="22" t="s">
        <v>18</v>
      </c>
      <c r="K62" s="3"/>
      <c r="L62" s="152"/>
      <c r="M62" s="150"/>
    </row>
    <row r="63" spans="1:13" ht="15.75" x14ac:dyDescent="0.25">
      <c r="A63" s="45" t="s">
        <v>37</v>
      </c>
      <c r="B63" s="24">
        <v>13.5</v>
      </c>
      <c r="C63" s="25"/>
      <c r="D63" s="26">
        <v>1</v>
      </c>
      <c r="E63" s="26"/>
      <c r="F63" s="27">
        <v>1</v>
      </c>
      <c r="G63" s="27"/>
      <c r="H63" s="27"/>
      <c r="I63" s="28"/>
      <c r="J63" s="29">
        <f>SUM(C63:I63)</f>
        <v>2</v>
      </c>
      <c r="K63" s="3"/>
      <c r="L63" s="99">
        <f>'Jednotkové ceny'!$C$8</f>
        <v>0</v>
      </c>
      <c r="M63" s="30">
        <f>B63*J63*L63</f>
        <v>0</v>
      </c>
    </row>
    <row r="64" spans="1:13" ht="15.75" x14ac:dyDescent="0.25">
      <c r="A64" s="46" t="s">
        <v>38</v>
      </c>
      <c r="B64" s="24">
        <v>34.6</v>
      </c>
      <c r="C64" s="31">
        <v>1</v>
      </c>
      <c r="D64" s="32">
        <v>1</v>
      </c>
      <c r="E64" s="32">
        <v>1</v>
      </c>
      <c r="F64" s="33">
        <v>1</v>
      </c>
      <c r="G64" s="33">
        <v>1</v>
      </c>
      <c r="H64" s="33"/>
      <c r="I64" s="34"/>
      <c r="J64" s="35">
        <f t="shared" ref="J64:J72" si="6">SUM(C64:I64)</f>
        <v>5</v>
      </c>
      <c r="K64" s="3"/>
      <c r="L64" s="99">
        <f>'Jednotkové ceny'!$C$8</f>
        <v>0</v>
      </c>
      <c r="M64" s="30">
        <f t="shared" ref="M64:M72" si="7">B64*J64*L64</f>
        <v>0</v>
      </c>
    </row>
    <row r="65" spans="1:13" ht="15.75" x14ac:dyDescent="0.25">
      <c r="A65" s="46" t="s">
        <v>137</v>
      </c>
      <c r="B65" s="24">
        <v>4</v>
      </c>
      <c r="C65" s="31">
        <v>1</v>
      </c>
      <c r="D65" s="32">
        <v>1</v>
      </c>
      <c r="E65" s="32">
        <v>1</v>
      </c>
      <c r="F65" s="33">
        <v>1</v>
      </c>
      <c r="G65" s="33">
        <v>1</v>
      </c>
      <c r="H65" s="33"/>
      <c r="I65" s="34"/>
      <c r="J65" s="35">
        <f t="shared" si="6"/>
        <v>5</v>
      </c>
      <c r="K65" s="3"/>
      <c r="L65" s="101">
        <f>'Jednotkové ceny'!C16</f>
        <v>0</v>
      </c>
      <c r="M65" s="30">
        <f t="shared" si="7"/>
        <v>0</v>
      </c>
    </row>
    <row r="66" spans="1:13" ht="15.75" x14ac:dyDescent="0.25">
      <c r="A66" s="46" t="s">
        <v>39</v>
      </c>
      <c r="B66" s="24">
        <v>29</v>
      </c>
      <c r="C66" s="31">
        <v>1</v>
      </c>
      <c r="D66" s="32">
        <v>1</v>
      </c>
      <c r="E66" s="32">
        <v>1</v>
      </c>
      <c r="F66" s="33">
        <v>1</v>
      </c>
      <c r="G66" s="33">
        <v>1</v>
      </c>
      <c r="H66" s="33">
        <v>1</v>
      </c>
      <c r="I66" s="34">
        <v>1</v>
      </c>
      <c r="J66" s="35">
        <f t="shared" si="6"/>
        <v>7</v>
      </c>
      <c r="K66" s="3"/>
      <c r="L66" s="99">
        <f>'Jednotkové ceny'!$C$8</f>
        <v>0</v>
      </c>
      <c r="M66" s="30">
        <f t="shared" si="7"/>
        <v>0</v>
      </c>
    </row>
    <row r="67" spans="1:13" ht="15.75" x14ac:dyDescent="0.25">
      <c r="A67" s="46" t="s">
        <v>40</v>
      </c>
      <c r="B67" s="24">
        <v>27.7</v>
      </c>
      <c r="C67" s="31">
        <v>1</v>
      </c>
      <c r="D67" s="32">
        <v>1</v>
      </c>
      <c r="E67" s="32">
        <v>1</v>
      </c>
      <c r="F67" s="33">
        <v>1</v>
      </c>
      <c r="G67" s="33">
        <v>1</v>
      </c>
      <c r="H67" s="33">
        <v>1</v>
      </c>
      <c r="I67" s="34">
        <v>1</v>
      </c>
      <c r="J67" s="35">
        <f t="shared" si="6"/>
        <v>7</v>
      </c>
      <c r="K67" s="3"/>
      <c r="L67" s="99">
        <f>'Jednotkové ceny'!$C$8</f>
        <v>0</v>
      </c>
      <c r="M67" s="30">
        <f t="shared" si="7"/>
        <v>0</v>
      </c>
    </row>
    <row r="68" spans="1:13" ht="15.75" x14ac:dyDescent="0.25">
      <c r="A68" s="46" t="s">
        <v>43</v>
      </c>
      <c r="B68" s="24">
        <v>7.1</v>
      </c>
      <c r="C68" s="31">
        <v>1</v>
      </c>
      <c r="D68" s="32">
        <v>1</v>
      </c>
      <c r="E68" s="32">
        <v>1</v>
      </c>
      <c r="F68" s="33">
        <v>1</v>
      </c>
      <c r="G68" s="33">
        <v>1</v>
      </c>
      <c r="H68" s="33">
        <v>1</v>
      </c>
      <c r="I68" s="34">
        <v>1</v>
      </c>
      <c r="J68" s="35">
        <f t="shared" si="6"/>
        <v>7</v>
      </c>
      <c r="K68" s="3"/>
      <c r="L68" s="99">
        <f>'Jednotkové ceny'!$C$8</f>
        <v>0</v>
      </c>
      <c r="M68" s="30">
        <f t="shared" si="7"/>
        <v>0</v>
      </c>
    </row>
    <row r="69" spans="1:13" ht="15.75" x14ac:dyDescent="0.25">
      <c r="A69" s="46" t="s">
        <v>91</v>
      </c>
      <c r="B69" s="24">
        <v>6.7</v>
      </c>
      <c r="C69" s="31">
        <v>1</v>
      </c>
      <c r="D69" s="32">
        <v>1</v>
      </c>
      <c r="E69" s="32">
        <v>1</v>
      </c>
      <c r="F69" s="33">
        <v>1</v>
      </c>
      <c r="G69" s="33">
        <v>1</v>
      </c>
      <c r="H69" s="33">
        <v>1</v>
      </c>
      <c r="I69" s="34">
        <v>1</v>
      </c>
      <c r="J69" s="35">
        <f t="shared" si="6"/>
        <v>7</v>
      </c>
      <c r="K69" s="3"/>
      <c r="L69" s="99">
        <f>'Jednotkové ceny'!$C$10</f>
        <v>0</v>
      </c>
      <c r="M69" s="30">
        <f t="shared" si="7"/>
        <v>0</v>
      </c>
    </row>
    <row r="70" spans="1:13" ht="15.75" x14ac:dyDescent="0.25">
      <c r="A70" s="46" t="s">
        <v>129</v>
      </c>
      <c r="B70" s="24">
        <v>6.7</v>
      </c>
      <c r="C70" s="31"/>
      <c r="D70" s="32"/>
      <c r="E70" s="32"/>
      <c r="F70" s="33">
        <v>1</v>
      </c>
      <c r="G70" s="33"/>
      <c r="H70" s="33"/>
      <c r="I70" s="34"/>
      <c r="J70" s="35">
        <f t="shared" si="6"/>
        <v>1</v>
      </c>
      <c r="K70" s="3"/>
      <c r="L70" s="99">
        <f>'Jednotkové ceny'!$C$11</f>
        <v>0</v>
      </c>
      <c r="M70" s="30">
        <f t="shared" si="7"/>
        <v>0</v>
      </c>
    </row>
    <row r="71" spans="1:13" ht="15.75" x14ac:dyDescent="0.25">
      <c r="A71" s="46" t="s">
        <v>42</v>
      </c>
      <c r="B71" s="24">
        <v>9.6</v>
      </c>
      <c r="C71" s="31">
        <v>1</v>
      </c>
      <c r="D71" s="32">
        <v>1</v>
      </c>
      <c r="E71" s="32">
        <v>1</v>
      </c>
      <c r="F71" s="33">
        <v>1</v>
      </c>
      <c r="G71" s="33">
        <v>1</v>
      </c>
      <c r="H71" s="33">
        <v>1</v>
      </c>
      <c r="I71" s="34">
        <v>1</v>
      </c>
      <c r="J71" s="35">
        <f t="shared" si="6"/>
        <v>7</v>
      </c>
      <c r="K71" s="3"/>
      <c r="L71" s="99">
        <f>'Jednotkové ceny'!$C$8</f>
        <v>0</v>
      </c>
      <c r="M71" s="49">
        <f t="shared" si="7"/>
        <v>0</v>
      </c>
    </row>
    <row r="72" spans="1:13" ht="16.5" thickBot="1" x14ac:dyDescent="0.3">
      <c r="A72" s="47" t="s">
        <v>136</v>
      </c>
      <c r="B72" s="24">
        <v>56</v>
      </c>
      <c r="C72" s="31">
        <v>1</v>
      </c>
      <c r="D72" s="32"/>
      <c r="E72" s="32">
        <v>1</v>
      </c>
      <c r="F72" s="33"/>
      <c r="G72" s="33">
        <v>1</v>
      </c>
      <c r="H72" s="33"/>
      <c r="I72" s="34"/>
      <c r="J72" s="35">
        <f t="shared" si="6"/>
        <v>3</v>
      </c>
      <c r="K72" s="3"/>
      <c r="L72" s="99">
        <f>'Jednotkové ceny'!$C$15</f>
        <v>0</v>
      </c>
      <c r="M72" s="49">
        <f t="shared" si="7"/>
        <v>0</v>
      </c>
    </row>
    <row r="73" spans="1:13" ht="16.5" thickBot="1" x14ac:dyDescent="0.3">
      <c r="A73" s="37"/>
      <c r="B73" s="37"/>
      <c r="C73" s="38"/>
      <c r="D73" s="38"/>
      <c r="E73" s="38"/>
      <c r="F73" s="39"/>
      <c r="G73" s="39"/>
      <c r="H73" s="39"/>
      <c r="I73" s="39"/>
      <c r="J73" s="40"/>
      <c r="K73" s="3"/>
      <c r="L73" s="41"/>
    </row>
    <row r="74" spans="1:13" ht="16.5" thickBot="1" x14ac:dyDescent="0.3">
      <c r="A74" s="13" t="s">
        <v>138</v>
      </c>
      <c r="B74" s="156"/>
      <c r="C74" s="43"/>
      <c r="D74" s="43"/>
      <c r="E74" s="43"/>
      <c r="F74" s="3"/>
      <c r="G74" s="3"/>
      <c r="H74" s="3"/>
      <c r="I74" s="3"/>
      <c r="J74" s="13" t="s">
        <v>32</v>
      </c>
      <c r="K74" s="3"/>
      <c r="M74" s="44">
        <f>SUM(M63:M73)</f>
        <v>0</v>
      </c>
    </row>
    <row r="76" spans="1:13" ht="15.75" x14ac:dyDescent="0.25">
      <c r="A76" s="13" t="s">
        <v>44</v>
      </c>
      <c r="B76" s="13"/>
      <c r="C76" s="3"/>
      <c r="D76" s="3"/>
      <c r="E76" s="3"/>
      <c r="F76" s="3"/>
      <c r="G76" s="3"/>
      <c r="H76" s="14"/>
      <c r="I76" s="14"/>
      <c r="J76" s="3"/>
      <c r="K76" s="3"/>
    </row>
    <row r="77" spans="1:13" ht="16.5" thickBot="1" x14ac:dyDescent="0.3">
      <c r="A77" s="15"/>
      <c r="B77" s="15"/>
      <c r="C77" s="16"/>
      <c r="D77" s="17"/>
      <c r="E77" s="17"/>
      <c r="F77" s="3"/>
      <c r="G77" s="3"/>
      <c r="H77" s="3"/>
      <c r="I77" s="3"/>
      <c r="J77" s="3"/>
      <c r="K77" s="3"/>
    </row>
    <row r="78" spans="1:13" ht="16.5" thickBot="1" x14ac:dyDescent="0.3">
      <c r="A78" s="145" t="s">
        <v>6</v>
      </c>
      <c r="B78" s="145" t="s">
        <v>7</v>
      </c>
      <c r="C78" s="147" t="s">
        <v>8</v>
      </c>
      <c r="D78" s="147"/>
      <c r="E78" s="147"/>
      <c r="F78" s="147"/>
      <c r="G78" s="147"/>
      <c r="H78" s="147"/>
      <c r="I78" s="147"/>
      <c r="J78" s="148"/>
      <c r="K78" s="3"/>
      <c r="L78" s="151" t="s">
        <v>9</v>
      </c>
      <c r="M78" s="149" t="s">
        <v>10</v>
      </c>
    </row>
    <row r="79" spans="1:13" ht="16.5" thickBot="1" x14ac:dyDescent="0.3">
      <c r="A79" s="146"/>
      <c r="B79" s="146"/>
      <c r="C79" s="18" t="s">
        <v>11</v>
      </c>
      <c r="D79" s="19" t="s">
        <v>12</v>
      </c>
      <c r="E79" s="19" t="s">
        <v>13</v>
      </c>
      <c r="F79" s="20" t="s">
        <v>14</v>
      </c>
      <c r="G79" s="20" t="s">
        <v>15</v>
      </c>
      <c r="H79" s="20" t="s">
        <v>16</v>
      </c>
      <c r="I79" s="21" t="s">
        <v>17</v>
      </c>
      <c r="J79" s="22" t="s">
        <v>18</v>
      </c>
      <c r="K79" s="3"/>
      <c r="L79" s="152"/>
      <c r="M79" s="150"/>
    </row>
    <row r="80" spans="1:13" ht="15.75" x14ac:dyDescent="0.25">
      <c r="A80" s="45" t="s">
        <v>65</v>
      </c>
      <c r="B80" s="24">
        <v>31</v>
      </c>
      <c r="C80" s="25"/>
      <c r="D80" s="26">
        <v>1</v>
      </c>
      <c r="E80" s="26"/>
      <c r="F80" s="27">
        <v>1</v>
      </c>
      <c r="G80" s="27"/>
      <c r="H80" s="27"/>
      <c r="I80" s="28"/>
      <c r="J80" s="29">
        <f>SUM(C80:I80)</f>
        <v>2</v>
      </c>
      <c r="K80" s="3"/>
      <c r="L80" s="99">
        <f>'Jednotkové ceny'!$C$8</f>
        <v>0</v>
      </c>
      <c r="M80" s="30">
        <f>B80*J80*L80</f>
        <v>0</v>
      </c>
    </row>
    <row r="81" spans="1:13" ht="15.75" x14ac:dyDescent="0.25">
      <c r="A81" s="46" t="s">
        <v>84</v>
      </c>
      <c r="B81" s="24">
        <v>79</v>
      </c>
      <c r="C81" s="31">
        <v>1</v>
      </c>
      <c r="D81" s="32">
        <v>1</v>
      </c>
      <c r="E81" s="32">
        <v>1</v>
      </c>
      <c r="F81" s="33">
        <v>1</v>
      </c>
      <c r="G81" s="33">
        <v>1</v>
      </c>
      <c r="H81" s="33"/>
      <c r="I81" s="34"/>
      <c r="J81" s="35">
        <f t="shared" ref="J81:J84" si="8">SUM(C81:I81)</f>
        <v>5</v>
      </c>
      <c r="K81" s="3"/>
      <c r="L81" s="99">
        <f>'Jednotkové ceny'!$C$8</f>
        <v>0</v>
      </c>
      <c r="M81" s="30">
        <f t="shared" ref="M81:M84" si="9">B81*J81*L81</f>
        <v>0</v>
      </c>
    </row>
    <row r="82" spans="1:13" ht="15.75" x14ac:dyDescent="0.25">
      <c r="A82" s="46" t="s">
        <v>85</v>
      </c>
      <c r="B82" s="24">
        <v>26</v>
      </c>
      <c r="C82" s="31"/>
      <c r="D82" s="32">
        <v>1</v>
      </c>
      <c r="E82" s="32"/>
      <c r="F82" s="33">
        <v>1</v>
      </c>
      <c r="G82" s="33"/>
      <c r="H82" s="33"/>
      <c r="I82" s="34"/>
      <c r="J82" s="35">
        <f t="shared" si="8"/>
        <v>2</v>
      </c>
      <c r="K82" s="3"/>
      <c r="L82" s="99">
        <f>'Jednotkové ceny'!$C$8</f>
        <v>0</v>
      </c>
      <c r="M82" s="30">
        <f t="shared" si="9"/>
        <v>0</v>
      </c>
    </row>
    <row r="83" spans="1:13" ht="15.75" x14ac:dyDescent="0.25">
      <c r="A83" s="47" t="s">
        <v>92</v>
      </c>
      <c r="B83" s="24">
        <v>5</v>
      </c>
      <c r="C83" s="31">
        <v>1</v>
      </c>
      <c r="D83" s="32">
        <v>1</v>
      </c>
      <c r="E83" s="32">
        <v>1</v>
      </c>
      <c r="F83" s="33">
        <v>1</v>
      </c>
      <c r="G83" s="33">
        <v>1</v>
      </c>
      <c r="H83" s="33"/>
      <c r="I83" s="34"/>
      <c r="J83" s="35">
        <f t="shared" si="8"/>
        <v>5</v>
      </c>
      <c r="K83" s="3"/>
      <c r="L83" s="99">
        <f>'Jednotkové ceny'!$C$8</f>
        <v>0</v>
      </c>
      <c r="M83" s="30">
        <f t="shared" si="9"/>
        <v>0</v>
      </c>
    </row>
    <row r="84" spans="1:13" ht="16.5" thickBot="1" x14ac:dyDescent="0.3">
      <c r="A84" s="47" t="s">
        <v>136</v>
      </c>
      <c r="B84" s="24">
        <v>25</v>
      </c>
      <c r="C84" s="31"/>
      <c r="D84" s="32"/>
      <c r="E84" s="32"/>
      <c r="F84" s="33"/>
      <c r="G84" s="33">
        <v>1</v>
      </c>
      <c r="H84" s="33"/>
      <c r="I84" s="34"/>
      <c r="J84" s="35">
        <f t="shared" si="8"/>
        <v>1</v>
      </c>
      <c r="K84" s="3"/>
      <c r="L84" s="99">
        <f>'Jednotkové ceny'!$C$15</f>
        <v>0</v>
      </c>
      <c r="M84" s="30">
        <f t="shared" si="9"/>
        <v>0</v>
      </c>
    </row>
    <row r="85" spans="1:13" ht="16.5" thickBot="1" x14ac:dyDescent="0.3">
      <c r="A85" s="37"/>
      <c r="B85" s="37"/>
      <c r="C85" s="38"/>
      <c r="D85" s="38"/>
      <c r="E85" s="38"/>
      <c r="F85" s="39"/>
      <c r="G85" s="39"/>
      <c r="H85" s="39"/>
      <c r="I85" s="39"/>
      <c r="J85" s="40"/>
      <c r="K85" s="3"/>
      <c r="L85" s="41"/>
    </row>
    <row r="86" spans="1:13" ht="16.5" thickBot="1" x14ac:dyDescent="0.3">
      <c r="A86" s="13" t="s">
        <v>138</v>
      </c>
      <c r="B86" s="156"/>
      <c r="C86" s="43"/>
      <c r="D86" s="43"/>
      <c r="E86" s="43"/>
      <c r="F86" s="3"/>
      <c r="G86" s="3"/>
      <c r="H86" s="3"/>
      <c r="I86" s="3"/>
      <c r="J86" s="13" t="s">
        <v>32</v>
      </c>
      <c r="K86" s="3"/>
      <c r="M86" s="44">
        <f>SUM(M80:M85)</f>
        <v>0</v>
      </c>
    </row>
    <row r="87" spans="1:13" ht="15.75" x14ac:dyDescent="0.25">
      <c r="A87" s="13"/>
    </row>
    <row r="88" spans="1:13" ht="15.75" x14ac:dyDescent="0.25">
      <c r="A88" s="13" t="s">
        <v>141</v>
      </c>
    </row>
    <row r="89" spans="1:13" ht="15.75" thickBot="1" x14ac:dyDescent="0.3"/>
    <row r="90" spans="1:13" ht="15.75" x14ac:dyDescent="0.25">
      <c r="A90" s="108" t="s">
        <v>45</v>
      </c>
      <c r="B90" s="109">
        <f>B11+B12+B13+B14+B16+B18+B20+B21+B22+B23+B24+B25+B26+B34+B35+B37+B39+B41+B42+B50+B51+B53+B55+B63+B64+B66+B67+B68+B69+B71+B80+B81+B82+B83</f>
        <v>1230.0999999999999</v>
      </c>
      <c r="C90" s="107"/>
      <c r="D90" s="51"/>
      <c r="E90" s="51"/>
      <c r="F90" s="52"/>
      <c r="G90" s="52"/>
      <c r="H90" s="52"/>
      <c r="I90" s="52"/>
      <c r="J90" s="127">
        <f>2*7/365.25</f>
        <v>3.8329911019849415E-2</v>
      </c>
      <c r="K90" s="3"/>
      <c r="L90" s="98">
        <f>'Jednotkové ceny'!$C$12</f>
        <v>0</v>
      </c>
      <c r="M90" s="48">
        <f>B90*J90*L90</f>
        <v>0</v>
      </c>
    </row>
    <row r="91" spans="1:13" ht="15.75" x14ac:dyDescent="0.25">
      <c r="A91" s="68" t="s">
        <v>86</v>
      </c>
      <c r="B91" s="110">
        <f>B19+B40</f>
        <v>72.7</v>
      </c>
      <c r="C91" s="107"/>
      <c r="D91" s="51"/>
      <c r="E91" s="51"/>
      <c r="F91" s="52"/>
      <c r="G91" s="52"/>
      <c r="H91" s="52"/>
      <c r="I91" s="52"/>
      <c r="J91" s="127">
        <f t="shared" ref="J91:J92" si="10">2*7/365.25</f>
        <v>3.8329911019849415E-2</v>
      </c>
      <c r="K91" s="3"/>
      <c r="L91" s="99">
        <f>'Jednotkové ceny'!$C$13</f>
        <v>0</v>
      </c>
      <c r="M91" s="49">
        <f>B91*J91*L91</f>
        <v>0</v>
      </c>
    </row>
    <row r="92" spans="1:13" ht="16.5" thickBot="1" x14ac:dyDescent="0.3">
      <c r="A92" s="111" t="s">
        <v>31</v>
      </c>
      <c r="B92" s="112">
        <v>374</v>
      </c>
      <c r="C92" s="107"/>
      <c r="D92" s="51"/>
      <c r="E92" s="51"/>
      <c r="F92" s="52"/>
      <c r="G92" s="52"/>
      <c r="H92" s="52"/>
      <c r="I92" s="52"/>
      <c r="J92" s="127">
        <f t="shared" si="10"/>
        <v>3.8329911019849415E-2</v>
      </c>
      <c r="K92" s="3"/>
      <c r="L92" s="100">
        <f>'Jednotkové ceny'!$C$14</f>
        <v>0</v>
      </c>
      <c r="M92" s="50">
        <f>B92*J92*L92</f>
        <v>0</v>
      </c>
    </row>
    <row r="93" spans="1:13" ht="15.75" thickBot="1" x14ac:dyDescent="0.3"/>
    <row r="94" spans="1:13" ht="16.5" thickBot="1" x14ac:dyDescent="0.3">
      <c r="A94" s="13" t="s">
        <v>138</v>
      </c>
      <c r="B94" s="156"/>
      <c r="C94" s="43"/>
      <c r="D94" s="43"/>
      <c r="E94" s="43"/>
      <c r="F94" s="3"/>
      <c r="G94" s="3"/>
      <c r="H94" s="3"/>
      <c r="I94" s="3"/>
      <c r="J94" s="13" t="s">
        <v>32</v>
      </c>
      <c r="K94" s="3"/>
      <c r="M94" s="44">
        <f>SUM(M90:M92)</f>
        <v>0</v>
      </c>
    </row>
    <row r="96" spans="1:13" x14ac:dyDescent="0.25">
      <c r="A96" s="71" t="s">
        <v>93</v>
      </c>
    </row>
    <row r="97" spans="1:1" x14ac:dyDescent="0.25">
      <c r="A97" s="70" t="s">
        <v>94</v>
      </c>
    </row>
    <row r="98" spans="1:1" x14ac:dyDescent="0.25">
      <c r="A98" s="70" t="s">
        <v>154</v>
      </c>
    </row>
  </sheetData>
  <sheetProtection algorithmName="SHA-512" hashValue="LT8HtrWdYQH8c4AN7Nd87UYx21j7jcJ/WKTMKjKM4C7nfCOdRUi3SWrTglhhA+dEd3dTupLV31xX+QOQDZ9Caw==" saltValue="VUEhUra+2W8wkjW7v6HrXQ==" spinCount="100000" sheet="1" objects="1" scenarios="1"/>
  <protectedRanges>
    <protectedRange sqref="B94 B86 B74 B57 B44 B28" name="Oblast1"/>
  </protectedRanges>
  <mergeCells count="27">
    <mergeCell ref="A78:A79"/>
    <mergeCell ref="B78:B79"/>
    <mergeCell ref="C78:J78"/>
    <mergeCell ref="L78:L79"/>
    <mergeCell ref="M78:M79"/>
    <mergeCell ref="A48:A49"/>
    <mergeCell ref="B48:B49"/>
    <mergeCell ref="C48:J48"/>
    <mergeCell ref="L48:L49"/>
    <mergeCell ref="M48:M49"/>
    <mergeCell ref="A61:A62"/>
    <mergeCell ref="B61:B62"/>
    <mergeCell ref="C61:J61"/>
    <mergeCell ref="L61:L62"/>
    <mergeCell ref="M61:M62"/>
    <mergeCell ref="M9:M10"/>
    <mergeCell ref="A32:A33"/>
    <mergeCell ref="B32:B33"/>
    <mergeCell ref="C32:J32"/>
    <mergeCell ref="L32:L33"/>
    <mergeCell ref="M32:M33"/>
    <mergeCell ref="L9:L10"/>
    <mergeCell ref="A1:K1"/>
    <mergeCell ref="I4:J4"/>
    <mergeCell ref="A9:A10"/>
    <mergeCell ref="B9:B10"/>
    <mergeCell ref="C9:J9"/>
  </mergeCells>
  <pageMargins left="0.7" right="0.7" top="0.78740157499999996" bottom="0.78740157499999996" header="0.3" footer="0.3"/>
  <pageSetup paperSize="9" scale="7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5"/>
  <sheetViews>
    <sheetView view="pageBreakPreview" zoomScale="78" zoomScaleNormal="100" zoomScaleSheetLayoutView="78" workbookViewId="0">
      <selection activeCell="B36" activeCellId="2" sqref="B17 B28 B36"/>
    </sheetView>
  </sheetViews>
  <sheetFormatPr defaultRowHeight="15" x14ac:dyDescent="0.25"/>
  <cols>
    <col min="1" max="1" width="59" customWidth="1"/>
    <col min="2" max="2" width="12.28515625" bestFit="1" customWidth="1"/>
  </cols>
  <sheetData>
    <row r="1" spans="1:13" ht="15.75" x14ac:dyDescent="0.25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"/>
      <c r="M1" s="1"/>
    </row>
    <row r="2" spans="1:13" ht="16.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3" ht="16.5" thickBot="1" x14ac:dyDescent="0.3">
      <c r="A3" s="4" t="s">
        <v>1</v>
      </c>
      <c r="B3" s="5"/>
      <c r="C3" s="6"/>
      <c r="D3" s="7"/>
      <c r="E3" s="4" t="s">
        <v>2</v>
      </c>
      <c r="F3" s="8"/>
      <c r="H3" s="4" t="s">
        <v>3</v>
      </c>
      <c r="I3" s="8"/>
    </row>
    <row r="4" spans="1:13" ht="15.75" x14ac:dyDescent="0.25">
      <c r="A4" s="9"/>
      <c r="B4" s="9"/>
      <c r="C4" s="10"/>
      <c r="D4" s="7"/>
      <c r="E4" s="9"/>
      <c r="F4" s="7"/>
      <c r="H4" s="9"/>
      <c r="I4" s="7"/>
    </row>
    <row r="5" spans="1:13" ht="15.75" x14ac:dyDescent="0.25">
      <c r="A5" s="13" t="s">
        <v>46</v>
      </c>
      <c r="B5" s="13"/>
      <c r="C5" s="3"/>
      <c r="D5" s="3"/>
      <c r="E5" s="3"/>
      <c r="F5" s="3"/>
      <c r="G5" s="3"/>
      <c r="H5" s="14"/>
      <c r="I5" s="14"/>
      <c r="J5" s="3"/>
      <c r="K5" s="3"/>
    </row>
    <row r="6" spans="1:13" ht="15.75" x14ac:dyDescent="0.25">
      <c r="A6" s="13"/>
      <c r="B6" s="13"/>
      <c r="C6" s="3"/>
      <c r="D6" s="3"/>
      <c r="E6" s="3"/>
      <c r="F6" s="3"/>
      <c r="G6" s="3"/>
      <c r="H6" s="14"/>
      <c r="I6" s="14"/>
      <c r="J6" s="3"/>
      <c r="K6" s="3"/>
    </row>
    <row r="7" spans="1:13" ht="15.75" x14ac:dyDescent="0.25">
      <c r="A7" s="13" t="s">
        <v>108</v>
      </c>
      <c r="B7" s="13"/>
      <c r="C7" s="3"/>
      <c r="D7" s="3"/>
      <c r="E7" s="3"/>
      <c r="F7" s="3"/>
      <c r="G7" s="3"/>
      <c r="H7" s="14"/>
      <c r="I7" s="14"/>
      <c r="J7" s="3"/>
      <c r="K7" s="3"/>
    </row>
    <row r="8" spans="1:13" ht="16.5" thickBot="1" x14ac:dyDescent="0.3">
      <c r="A8" s="15"/>
      <c r="B8" s="15"/>
      <c r="C8" s="16"/>
      <c r="D8" s="17"/>
      <c r="E8" s="17"/>
      <c r="F8" s="3"/>
      <c r="G8" s="3"/>
      <c r="H8" s="3"/>
      <c r="I8" s="3"/>
      <c r="J8" s="3"/>
      <c r="K8" s="3"/>
    </row>
    <row r="9" spans="1:13" ht="16.5" thickBot="1" x14ac:dyDescent="0.3">
      <c r="A9" s="145" t="s">
        <v>6</v>
      </c>
      <c r="B9" s="145" t="s">
        <v>7</v>
      </c>
      <c r="C9" s="147" t="s">
        <v>8</v>
      </c>
      <c r="D9" s="147"/>
      <c r="E9" s="147"/>
      <c r="F9" s="147"/>
      <c r="G9" s="147"/>
      <c r="H9" s="147"/>
      <c r="I9" s="147"/>
      <c r="J9" s="148"/>
      <c r="K9" s="3"/>
      <c r="L9" s="151" t="s">
        <v>9</v>
      </c>
      <c r="M9" s="149" t="s">
        <v>10</v>
      </c>
    </row>
    <row r="10" spans="1:13" ht="16.5" thickBot="1" x14ac:dyDescent="0.3">
      <c r="A10" s="146"/>
      <c r="B10" s="146"/>
      <c r="C10" s="18" t="s">
        <v>11</v>
      </c>
      <c r="D10" s="19" t="s">
        <v>12</v>
      </c>
      <c r="E10" s="19" t="s">
        <v>13</v>
      </c>
      <c r="F10" s="20" t="s">
        <v>14</v>
      </c>
      <c r="G10" s="20" t="s">
        <v>15</v>
      </c>
      <c r="H10" s="20" t="s">
        <v>16</v>
      </c>
      <c r="I10" s="21" t="s">
        <v>17</v>
      </c>
      <c r="J10" s="22" t="s">
        <v>18</v>
      </c>
      <c r="K10" s="3"/>
      <c r="L10" s="152"/>
      <c r="M10" s="150"/>
    </row>
    <row r="11" spans="1:13" ht="15.75" x14ac:dyDescent="0.25">
      <c r="A11" s="45" t="s">
        <v>47</v>
      </c>
      <c r="B11" s="24">
        <v>235</v>
      </c>
      <c r="C11" s="25"/>
      <c r="D11" s="26">
        <v>1</v>
      </c>
      <c r="E11" s="26"/>
      <c r="F11" s="26"/>
      <c r="G11" s="66">
        <v>1</v>
      </c>
      <c r="H11" s="27"/>
      <c r="I11" s="28"/>
      <c r="J11" s="29">
        <f>SUM(C11:I11)</f>
        <v>2</v>
      </c>
      <c r="K11" s="3"/>
      <c r="L11" s="99">
        <f>'Jednotkové ceny'!$C$8</f>
        <v>0</v>
      </c>
      <c r="M11" s="30">
        <f>B11*J11*L11</f>
        <v>0</v>
      </c>
    </row>
    <row r="12" spans="1:13" ht="15.75" x14ac:dyDescent="0.25">
      <c r="A12" s="46" t="s">
        <v>23</v>
      </c>
      <c r="B12" s="24">
        <v>40</v>
      </c>
      <c r="C12" s="31"/>
      <c r="D12" s="32">
        <v>1</v>
      </c>
      <c r="E12" s="32"/>
      <c r="F12" s="32"/>
      <c r="G12" s="67">
        <v>1</v>
      </c>
      <c r="H12" s="33"/>
      <c r="I12" s="34"/>
      <c r="J12" s="35">
        <f t="shared" ref="J12:J15" si="0">SUM(C12:I12)</f>
        <v>2</v>
      </c>
      <c r="K12" s="3"/>
      <c r="L12" s="99">
        <f>'Jednotkové ceny'!$C$9</f>
        <v>0</v>
      </c>
      <c r="M12" s="30">
        <f t="shared" ref="M12:M15" si="1">B12*J12*L12</f>
        <v>0</v>
      </c>
    </row>
    <row r="13" spans="1:13" ht="15.75" x14ac:dyDescent="0.25">
      <c r="A13" s="46" t="s">
        <v>91</v>
      </c>
      <c r="B13" s="24">
        <v>26</v>
      </c>
      <c r="C13" s="31"/>
      <c r="D13" s="56">
        <v>1</v>
      </c>
      <c r="E13" s="56"/>
      <c r="F13" s="56"/>
      <c r="G13" s="63">
        <v>1</v>
      </c>
      <c r="H13" s="33"/>
      <c r="I13" s="34"/>
      <c r="J13" s="35">
        <f t="shared" si="0"/>
        <v>2</v>
      </c>
      <c r="K13" s="3"/>
      <c r="L13" s="99">
        <f>'Jednotkové ceny'!$C$10</f>
        <v>0</v>
      </c>
      <c r="M13" s="30">
        <f t="shared" si="1"/>
        <v>0</v>
      </c>
    </row>
    <row r="14" spans="1:13" ht="15.75" x14ac:dyDescent="0.25">
      <c r="A14" s="46" t="s">
        <v>129</v>
      </c>
      <c r="B14" s="24">
        <v>26</v>
      </c>
      <c r="C14" s="31"/>
      <c r="D14" s="56"/>
      <c r="E14" s="56"/>
      <c r="F14" s="56"/>
      <c r="G14" s="63">
        <v>1</v>
      </c>
      <c r="H14" s="33"/>
      <c r="I14" s="34"/>
      <c r="J14" s="35">
        <f t="shared" si="0"/>
        <v>1</v>
      </c>
      <c r="K14" s="3"/>
      <c r="L14" s="99">
        <f>'Jednotkové ceny'!$C$11</f>
        <v>0</v>
      </c>
      <c r="M14" s="30">
        <f t="shared" si="1"/>
        <v>0</v>
      </c>
    </row>
    <row r="15" spans="1:13" ht="16.5" thickBot="1" x14ac:dyDescent="0.3">
      <c r="A15" s="47" t="s">
        <v>136</v>
      </c>
      <c r="B15" s="24">
        <v>33</v>
      </c>
      <c r="C15" s="31"/>
      <c r="D15" s="56"/>
      <c r="E15" s="56"/>
      <c r="F15" s="56"/>
      <c r="G15" s="63">
        <v>1</v>
      </c>
      <c r="H15" s="33"/>
      <c r="I15" s="34"/>
      <c r="J15" s="35">
        <f t="shared" si="0"/>
        <v>1</v>
      </c>
      <c r="K15" s="3"/>
      <c r="L15" s="100">
        <f>'Jednotkové ceny'!C15</f>
        <v>0</v>
      </c>
      <c r="M15" s="50">
        <f t="shared" si="1"/>
        <v>0</v>
      </c>
    </row>
    <row r="16" spans="1:13" ht="16.5" thickBot="1" x14ac:dyDescent="0.3">
      <c r="A16" s="37"/>
      <c r="B16" s="37"/>
      <c r="C16" s="38"/>
      <c r="D16" s="38"/>
      <c r="E16" s="38"/>
      <c r="F16" s="39"/>
      <c r="G16" s="39"/>
      <c r="H16" s="39"/>
      <c r="I16" s="39"/>
      <c r="J16" s="40"/>
      <c r="K16" s="3"/>
      <c r="L16" s="41"/>
    </row>
    <row r="17" spans="1:13" ht="16.5" thickBot="1" x14ac:dyDescent="0.3">
      <c r="A17" s="13" t="s">
        <v>138</v>
      </c>
      <c r="B17" s="156"/>
      <c r="C17" s="43"/>
      <c r="D17" s="43"/>
      <c r="E17" s="43"/>
      <c r="F17" s="3"/>
      <c r="G17" s="3"/>
      <c r="H17" s="3"/>
      <c r="I17" s="3"/>
      <c r="J17" s="13" t="s">
        <v>32</v>
      </c>
      <c r="K17" s="3"/>
      <c r="M17" s="44">
        <f>SUM(M11:M16)</f>
        <v>0</v>
      </c>
    </row>
    <row r="19" spans="1:13" ht="15.75" x14ac:dyDescent="0.25">
      <c r="A19" s="13" t="s">
        <v>109</v>
      </c>
      <c r="B19" s="13"/>
      <c r="C19" s="3"/>
      <c r="D19" s="3"/>
      <c r="E19" s="3"/>
      <c r="F19" s="3"/>
      <c r="G19" s="3"/>
      <c r="H19" s="14"/>
      <c r="I19" s="14"/>
      <c r="J19" s="3"/>
      <c r="K19" s="3"/>
    </row>
    <row r="20" spans="1:13" ht="16.5" thickBot="1" x14ac:dyDescent="0.3">
      <c r="A20" s="15"/>
      <c r="B20" s="15"/>
      <c r="C20" s="16"/>
      <c r="D20" s="17"/>
      <c r="E20" s="17"/>
      <c r="F20" s="3"/>
      <c r="G20" s="3"/>
      <c r="H20" s="3"/>
      <c r="I20" s="3"/>
      <c r="J20" s="3"/>
      <c r="K20" s="3"/>
    </row>
    <row r="21" spans="1:13" ht="16.5" thickBot="1" x14ac:dyDescent="0.3">
      <c r="A21" s="145" t="s">
        <v>6</v>
      </c>
      <c r="B21" s="145" t="s">
        <v>7</v>
      </c>
      <c r="C21" s="147" t="s">
        <v>8</v>
      </c>
      <c r="D21" s="147"/>
      <c r="E21" s="147"/>
      <c r="F21" s="147"/>
      <c r="G21" s="147"/>
      <c r="H21" s="147"/>
      <c r="I21" s="147"/>
      <c r="J21" s="148"/>
      <c r="K21" s="3"/>
      <c r="L21" s="151" t="s">
        <v>9</v>
      </c>
      <c r="M21" s="149" t="s">
        <v>10</v>
      </c>
    </row>
    <row r="22" spans="1:13" ht="16.5" thickBot="1" x14ac:dyDescent="0.3">
      <c r="A22" s="146"/>
      <c r="B22" s="146"/>
      <c r="C22" s="18" t="s">
        <v>11</v>
      </c>
      <c r="D22" s="19" t="s">
        <v>12</v>
      </c>
      <c r="E22" s="19" t="s">
        <v>13</v>
      </c>
      <c r="F22" s="20" t="s">
        <v>14</v>
      </c>
      <c r="G22" s="20" t="s">
        <v>15</v>
      </c>
      <c r="H22" s="20" t="s">
        <v>16</v>
      </c>
      <c r="I22" s="21" t="s">
        <v>17</v>
      </c>
      <c r="J22" s="22" t="s">
        <v>18</v>
      </c>
      <c r="K22" s="3"/>
      <c r="L22" s="152"/>
      <c r="M22" s="150"/>
    </row>
    <row r="23" spans="1:13" ht="15.75" x14ac:dyDescent="0.25">
      <c r="A23" s="45" t="s">
        <v>47</v>
      </c>
      <c r="B23" s="24">
        <v>15</v>
      </c>
      <c r="C23" s="25"/>
      <c r="D23" s="26">
        <v>1</v>
      </c>
      <c r="E23" s="26"/>
      <c r="F23" s="27"/>
      <c r="G23" s="27">
        <v>1</v>
      </c>
      <c r="H23" s="27"/>
      <c r="I23" s="28"/>
      <c r="J23" s="29">
        <f>SUM(C23:I23)</f>
        <v>2</v>
      </c>
      <c r="K23" s="3"/>
      <c r="L23" s="99">
        <f>'Jednotkové ceny'!$C$8</f>
        <v>0</v>
      </c>
      <c r="M23" s="30">
        <f>B23*J23*L23</f>
        <v>0</v>
      </c>
    </row>
    <row r="24" spans="1:13" ht="15.75" x14ac:dyDescent="0.25">
      <c r="A24" s="46" t="s">
        <v>91</v>
      </c>
      <c r="B24" s="24">
        <v>5</v>
      </c>
      <c r="C24" s="31"/>
      <c r="D24" s="32">
        <v>1</v>
      </c>
      <c r="E24" s="32"/>
      <c r="F24" s="33"/>
      <c r="G24" s="33">
        <v>1</v>
      </c>
      <c r="H24" s="33"/>
      <c r="I24" s="34"/>
      <c r="J24" s="35">
        <f t="shared" ref="J24:J26" si="2">SUM(C24:I24)</f>
        <v>2</v>
      </c>
      <c r="K24" s="3"/>
      <c r="L24" s="99">
        <f>'Jednotkové ceny'!$C$10</f>
        <v>0</v>
      </c>
      <c r="M24" s="30">
        <f t="shared" ref="M24:M26" si="3">B24*J24*L24</f>
        <v>0</v>
      </c>
    </row>
    <row r="25" spans="1:13" ht="15.75" x14ac:dyDescent="0.25">
      <c r="A25" s="46" t="s">
        <v>129</v>
      </c>
      <c r="B25" s="24">
        <v>5</v>
      </c>
      <c r="C25" s="31"/>
      <c r="D25" s="32"/>
      <c r="E25" s="32"/>
      <c r="F25" s="33"/>
      <c r="G25" s="33">
        <v>1</v>
      </c>
      <c r="H25" s="33"/>
      <c r="I25" s="34"/>
      <c r="J25" s="35">
        <f t="shared" si="2"/>
        <v>1</v>
      </c>
      <c r="K25" s="3"/>
      <c r="L25" s="99">
        <f>'Jednotkové ceny'!$C$11</f>
        <v>0</v>
      </c>
      <c r="M25" s="30">
        <f t="shared" si="3"/>
        <v>0</v>
      </c>
    </row>
    <row r="26" spans="1:13" ht="16.5" thickBot="1" x14ac:dyDescent="0.3">
      <c r="A26" s="47" t="s">
        <v>136</v>
      </c>
      <c r="B26" s="24">
        <v>6</v>
      </c>
      <c r="C26" s="31"/>
      <c r="D26" s="32"/>
      <c r="E26" s="32"/>
      <c r="F26" s="33"/>
      <c r="G26" s="33">
        <v>1</v>
      </c>
      <c r="H26" s="33"/>
      <c r="I26" s="34"/>
      <c r="J26" s="35">
        <f t="shared" si="2"/>
        <v>1</v>
      </c>
      <c r="K26" s="3"/>
      <c r="L26" s="100">
        <f>'Jednotkové ceny'!$C$15</f>
        <v>0</v>
      </c>
      <c r="M26" s="50">
        <f t="shared" si="3"/>
        <v>0</v>
      </c>
    </row>
    <row r="27" spans="1:13" ht="16.5" thickBot="1" x14ac:dyDescent="0.3">
      <c r="A27" s="37"/>
      <c r="B27" s="37"/>
      <c r="C27" s="38"/>
      <c r="D27" s="38"/>
      <c r="E27" s="38"/>
      <c r="F27" s="39"/>
      <c r="G27" s="39"/>
      <c r="H27" s="39"/>
      <c r="I27" s="39"/>
      <c r="J27" s="40"/>
      <c r="K27" s="3"/>
      <c r="L27" s="41"/>
    </row>
    <row r="28" spans="1:13" ht="16.5" thickBot="1" x14ac:dyDescent="0.3">
      <c r="A28" s="13" t="s">
        <v>138</v>
      </c>
      <c r="B28" s="156"/>
      <c r="C28" s="43"/>
      <c r="D28" s="43"/>
      <c r="E28" s="43"/>
      <c r="F28" s="3"/>
      <c r="G28" s="3"/>
      <c r="H28" s="3"/>
      <c r="I28" s="3"/>
      <c r="J28" s="13" t="s">
        <v>32</v>
      </c>
      <c r="K28" s="3"/>
      <c r="M28" s="44">
        <f>SUM(M23:M27)</f>
        <v>0</v>
      </c>
    </row>
    <row r="30" spans="1:13" ht="15.75" x14ac:dyDescent="0.25">
      <c r="A30" s="13" t="s">
        <v>142</v>
      </c>
    </row>
    <row r="31" spans="1:13" ht="15.75" thickBot="1" x14ac:dyDescent="0.3"/>
    <row r="32" spans="1:13" ht="15.75" x14ac:dyDescent="0.25">
      <c r="A32" s="108" t="s">
        <v>45</v>
      </c>
      <c r="B32" s="109">
        <f>B11+B13+B23+B24</f>
        <v>281</v>
      </c>
      <c r="C32" s="107"/>
      <c r="D32" s="51"/>
      <c r="E32" s="51"/>
      <c r="F32" s="52"/>
      <c r="G32" s="52"/>
      <c r="H32" s="52"/>
      <c r="I32" s="52"/>
      <c r="J32" s="127">
        <f>2*7/365.25</f>
        <v>3.8329911019849415E-2</v>
      </c>
      <c r="K32" s="3"/>
      <c r="L32" s="98">
        <f>'Jednotkové ceny'!$C$12</f>
        <v>0</v>
      </c>
      <c r="M32" s="48">
        <f>B32*J32*L32</f>
        <v>0</v>
      </c>
    </row>
    <row r="33" spans="1:13" ht="15.75" x14ac:dyDescent="0.25">
      <c r="A33" s="68" t="s">
        <v>86</v>
      </c>
      <c r="B33" s="110">
        <f>B12</f>
        <v>40</v>
      </c>
      <c r="C33" s="107"/>
      <c r="D33" s="51"/>
      <c r="E33" s="51"/>
      <c r="F33" s="52"/>
      <c r="G33" s="52"/>
      <c r="H33" s="52"/>
      <c r="I33" s="52"/>
      <c r="J33" s="127">
        <f t="shared" ref="J33:J34" si="4">2*7/365.25</f>
        <v>3.8329911019849415E-2</v>
      </c>
      <c r="K33" s="3"/>
      <c r="L33" s="99">
        <f>'Jednotkové ceny'!$C$13</f>
        <v>0</v>
      </c>
      <c r="M33" s="49">
        <f>B33*J33*L33</f>
        <v>0</v>
      </c>
    </row>
    <row r="34" spans="1:13" ht="16.5" thickBot="1" x14ac:dyDescent="0.3">
      <c r="A34" s="111" t="s">
        <v>31</v>
      </c>
      <c r="B34" s="112">
        <v>213</v>
      </c>
      <c r="C34" s="107"/>
      <c r="D34" s="51"/>
      <c r="E34" s="51"/>
      <c r="F34" s="52"/>
      <c r="G34" s="52"/>
      <c r="H34" s="52"/>
      <c r="I34" s="52"/>
      <c r="J34" s="127">
        <f t="shared" si="4"/>
        <v>3.8329911019849415E-2</v>
      </c>
      <c r="K34" s="3"/>
      <c r="L34" s="100">
        <f>'Jednotkové ceny'!$C$14</f>
        <v>0</v>
      </c>
      <c r="M34" s="50">
        <f>B34*J34*L34</f>
        <v>0</v>
      </c>
    </row>
    <row r="35" spans="1:13" ht="15.75" thickBot="1" x14ac:dyDescent="0.3"/>
    <row r="36" spans="1:13" ht="16.5" thickBot="1" x14ac:dyDescent="0.3">
      <c r="A36" s="13" t="s">
        <v>138</v>
      </c>
      <c r="B36" s="156"/>
      <c r="C36" s="43"/>
      <c r="D36" s="43"/>
      <c r="E36" s="43"/>
      <c r="F36" s="3"/>
      <c r="G36" s="3"/>
      <c r="H36" s="3"/>
      <c r="I36" s="3"/>
      <c r="J36" s="13" t="s">
        <v>32</v>
      </c>
      <c r="K36" s="3"/>
      <c r="M36" s="44">
        <f>SUM(M32:M34)</f>
        <v>0</v>
      </c>
    </row>
    <row r="38" spans="1:13" x14ac:dyDescent="0.25">
      <c r="A38" s="71" t="s">
        <v>93</v>
      </c>
    </row>
    <row r="39" spans="1:13" x14ac:dyDescent="0.25">
      <c r="A39" s="70" t="s">
        <v>94</v>
      </c>
    </row>
    <row r="40" spans="1:13" x14ac:dyDescent="0.25">
      <c r="A40" s="70" t="s">
        <v>154</v>
      </c>
    </row>
    <row r="44" spans="1:13" x14ac:dyDescent="0.25">
      <c r="A44" s="71"/>
    </row>
    <row r="45" spans="1:13" x14ac:dyDescent="0.25">
      <c r="A45" s="70"/>
    </row>
  </sheetData>
  <sheetProtection algorithmName="SHA-512" hashValue="GiyB6hkiLeyA4GF9+X27KpRa30qY8OF9sKUmjAQq0pnaIkTZZJSHG2MGFmxrtI4sVhg0Hrp2garGrTlVn54VwQ==" saltValue="KJFX88DzELk35XO8C/KWYA==" spinCount="100000" sheet="1" objects="1" scenarios="1"/>
  <protectedRanges>
    <protectedRange sqref="B17 B28 B36" name="Oblast1"/>
  </protectedRanges>
  <mergeCells count="11">
    <mergeCell ref="M9:M10"/>
    <mergeCell ref="A21:A22"/>
    <mergeCell ref="B21:B22"/>
    <mergeCell ref="C21:J21"/>
    <mergeCell ref="L21:L22"/>
    <mergeCell ref="M21:M22"/>
    <mergeCell ref="A1:K1"/>
    <mergeCell ref="A9:A10"/>
    <mergeCell ref="B9:B10"/>
    <mergeCell ref="C9:J9"/>
    <mergeCell ref="L9:L10"/>
  </mergeCells>
  <pageMargins left="0.7" right="0.7" top="0.78740157499999996" bottom="0.78740157499999996" header="0.3" footer="0.3"/>
  <pageSetup paperSize="9" scale="7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6"/>
  <sheetViews>
    <sheetView zoomScaleNormal="100" zoomScaleSheetLayoutView="78" workbookViewId="0">
      <selection activeCell="B40" activeCellId="2" sqref="B18 B33 B40"/>
    </sheetView>
  </sheetViews>
  <sheetFormatPr defaultRowHeight="15" x14ac:dyDescent="0.25"/>
  <cols>
    <col min="1" max="1" width="44.7109375" customWidth="1"/>
    <col min="2" max="2" width="12.28515625" bestFit="1" customWidth="1"/>
    <col min="16" max="16" width="9.140625" customWidth="1"/>
  </cols>
  <sheetData>
    <row r="1" spans="1:13" ht="15.75" x14ac:dyDescent="0.25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"/>
      <c r="M1" s="1"/>
    </row>
    <row r="2" spans="1:13" ht="16.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3" ht="16.5" thickBot="1" x14ac:dyDescent="0.3">
      <c r="A3" s="4" t="s">
        <v>1</v>
      </c>
      <c r="B3" s="5"/>
      <c r="C3" s="6"/>
      <c r="D3" s="7"/>
      <c r="E3" s="4" t="s">
        <v>2</v>
      </c>
      <c r="F3" s="8"/>
      <c r="H3" s="4" t="s">
        <v>3</v>
      </c>
      <c r="I3" s="8"/>
    </row>
    <row r="4" spans="1:13" ht="15.75" x14ac:dyDescent="0.25">
      <c r="A4" s="9"/>
      <c r="B4" s="9"/>
      <c r="C4" s="10"/>
      <c r="D4" s="7"/>
      <c r="E4" s="9"/>
      <c r="F4" s="7"/>
      <c r="H4" s="9"/>
      <c r="I4" s="7"/>
    </row>
    <row r="5" spans="1:13" ht="15.75" x14ac:dyDescent="0.25">
      <c r="A5" s="13" t="s">
        <v>48</v>
      </c>
      <c r="B5" s="13"/>
      <c r="C5" s="3"/>
      <c r="D5" s="3"/>
      <c r="E5" s="3"/>
      <c r="F5" s="3"/>
      <c r="G5" s="3"/>
      <c r="H5" s="14"/>
      <c r="I5" s="14"/>
      <c r="J5" s="3"/>
      <c r="K5" s="3"/>
    </row>
    <row r="6" spans="1:13" ht="15.75" x14ac:dyDescent="0.25">
      <c r="A6" s="13"/>
      <c r="B6" s="13"/>
      <c r="C6" s="3"/>
      <c r="D6" s="3"/>
      <c r="E6" s="3"/>
      <c r="F6" s="3"/>
      <c r="G6" s="3"/>
      <c r="H6" s="14"/>
      <c r="I6" s="14"/>
      <c r="J6" s="3"/>
      <c r="K6" s="3"/>
    </row>
    <row r="7" spans="1:13" ht="15.75" x14ac:dyDescent="0.25">
      <c r="A7" s="13" t="s">
        <v>49</v>
      </c>
      <c r="B7" s="13"/>
      <c r="C7" s="3"/>
      <c r="D7" s="3"/>
      <c r="E7" s="3"/>
      <c r="F7" s="3"/>
      <c r="G7" s="3"/>
      <c r="H7" s="14"/>
      <c r="I7" s="14"/>
      <c r="J7" s="3"/>
      <c r="K7" s="3"/>
    </row>
    <row r="8" spans="1:13" ht="16.5" thickBot="1" x14ac:dyDescent="0.3">
      <c r="A8" s="15"/>
      <c r="B8" s="15"/>
      <c r="C8" s="16"/>
      <c r="D8" s="17"/>
      <c r="E8" s="17"/>
      <c r="F8" s="3"/>
      <c r="G8" s="3"/>
      <c r="H8" s="3"/>
      <c r="I8" s="3"/>
      <c r="J8" s="3"/>
      <c r="K8" s="3"/>
    </row>
    <row r="9" spans="1:13" ht="16.5" thickBot="1" x14ac:dyDescent="0.3">
      <c r="A9" s="145" t="s">
        <v>6</v>
      </c>
      <c r="B9" s="145" t="s">
        <v>7</v>
      </c>
      <c r="C9" s="147" t="s">
        <v>8</v>
      </c>
      <c r="D9" s="147"/>
      <c r="E9" s="147"/>
      <c r="F9" s="147"/>
      <c r="G9" s="147"/>
      <c r="H9" s="147"/>
      <c r="I9" s="147"/>
      <c r="J9" s="148"/>
      <c r="K9" s="3"/>
      <c r="L9" s="151" t="s">
        <v>9</v>
      </c>
      <c r="M9" s="149" t="s">
        <v>10</v>
      </c>
    </row>
    <row r="10" spans="1:13" ht="16.5" thickBot="1" x14ac:dyDescent="0.3">
      <c r="A10" s="146"/>
      <c r="B10" s="146"/>
      <c r="C10" s="18" t="s">
        <v>11</v>
      </c>
      <c r="D10" s="19" t="s">
        <v>12</v>
      </c>
      <c r="E10" s="19" t="s">
        <v>13</v>
      </c>
      <c r="F10" s="20" t="s">
        <v>14</v>
      </c>
      <c r="G10" s="20" t="s">
        <v>15</v>
      </c>
      <c r="H10" s="20" t="s">
        <v>16</v>
      </c>
      <c r="I10" s="21" t="s">
        <v>17</v>
      </c>
      <c r="J10" s="22" t="s">
        <v>18</v>
      </c>
      <c r="K10" s="3"/>
      <c r="L10" s="152"/>
      <c r="M10" s="150"/>
    </row>
    <row r="11" spans="1:13" ht="15.75" x14ac:dyDescent="0.25">
      <c r="A11" s="45" t="s">
        <v>19</v>
      </c>
      <c r="B11" s="24">
        <v>56.6</v>
      </c>
      <c r="C11" s="25">
        <v>1</v>
      </c>
      <c r="D11" s="26">
        <v>1</v>
      </c>
      <c r="E11" s="26">
        <v>1</v>
      </c>
      <c r="F11" s="27">
        <v>1</v>
      </c>
      <c r="G11" s="27">
        <v>1</v>
      </c>
      <c r="H11" s="27"/>
      <c r="I11" s="28"/>
      <c r="J11" s="29">
        <f>SUM(C11:I11)</f>
        <v>5</v>
      </c>
      <c r="K11" s="3"/>
      <c r="L11" s="99">
        <f>'Jednotkové ceny'!$C$8</f>
        <v>0</v>
      </c>
      <c r="M11" s="30">
        <f>B11*J11*L11</f>
        <v>0</v>
      </c>
    </row>
    <row r="12" spans="1:13" ht="15.75" x14ac:dyDescent="0.25">
      <c r="A12" s="46" t="s">
        <v>95</v>
      </c>
      <c r="B12" s="24">
        <v>8</v>
      </c>
      <c r="C12" s="31">
        <v>1</v>
      </c>
      <c r="D12" s="32">
        <v>1</v>
      </c>
      <c r="E12" s="32">
        <v>1</v>
      </c>
      <c r="F12" s="33">
        <v>1</v>
      </c>
      <c r="G12" s="33">
        <v>1</v>
      </c>
      <c r="H12" s="33"/>
      <c r="I12" s="34"/>
      <c r="J12" s="35">
        <f t="shared" ref="J12:J16" si="0">SUM(C12:I12)</f>
        <v>5</v>
      </c>
      <c r="K12" s="3"/>
      <c r="L12" s="99">
        <f>'Jednotkové ceny'!$C$10</f>
        <v>0</v>
      </c>
      <c r="M12" s="30">
        <f t="shared" ref="M12:M16" si="1">B12*J12*L12</f>
        <v>0</v>
      </c>
    </row>
    <row r="13" spans="1:13" ht="15.75" x14ac:dyDescent="0.25">
      <c r="A13" s="46" t="s">
        <v>129</v>
      </c>
      <c r="B13" s="24">
        <v>8</v>
      </c>
      <c r="C13" s="31"/>
      <c r="D13" s="32"/>
      <c r="E13" s="32"/>
      <c r="F13" s="33"/>
      <c r="G13" s="33">
        <v>1</v>
      </c>
      <c r="H13" s="33"/>
      <c r="I13" s="34"/>
      <c r="J13" s="35">
        <f t="shared" si="0"/>
        <v>1</v>
      </c>
      <c r="K13" s="3"/>
      <c r="L13" s="99">
        <f>'Jednotkové ceny'!$C$11</f>
        <v>0</v>
      </c>
      <c r="M13" s="30">
        <f t="shared" si="1"/>
        <v>0</v>
      </c>
    </row>
    <row r="14" spans="1:13" ht="15.75" x14ac:dyDescent="0.25">
      <c r="A14" s="47" t="s">
        <v>50</v>
      </c>
      <c r="B14" s="24">
        <v>15</v>
      </c>
      <c r="C14" s="31"/>
      <c r="D14" s="32">
        <v>1</v>
      </c>
      <c r="E14" s="32"/>
      <c r="F14" s="33">
        <v>1</v>
      </c>
      <c r="G14" s="33"/>
      <c r="H14" s="33"/>
      <c r="I14" s="34"/>
      <c r="J14" s="35">
        <f t="shared" si="0"/>
        <v>2</v>
      </c>
      <c r="K14" s="3"/>
      <c r="L14" s="99">
        <f>'Jednotkové ceny'!$C$8</f>
        <v>0</v>
      </c>
      <c r="M14" s="30">
        <f t="shared" si="1"/>
        <v>0</v>
      </c>
    </row>
    <row r="15" spans="1:13" ht="15.75" x14ac:dyDescent="0.25">
      <c r="A15" s="47" t="s">
        <v>20</v>
      </c>
      <c r="B15" s="24">
        <v>21.5</v>
      </c>
      <c r="C15" s="31"/>
      <c r="D15" s="32">
        <v>1</v>
      </c>
      <c r="E15" s="32"/>
      <c r="F15" s="33">
        <v>1</v>
      </c>
      <c r="G15" s="33"/>
      <c r="H15" s="33"/>
      <c r="I15" s="34"/>
      <c r="J15" s="35">
        <f t="shared" si="0"/>
        <v>2</v>
      </c>
      <c r="K15" s="3"/>
      <c r="L15" s="99">
        <f>'Jednotkové ceny'!$C$8</f>
        <v>0</v>
      </c>
      <c r="M15" s="30">
        <f t="shared" si="1"/>
        <v>0</v>
      </c>
    </row>
    <row r="16" spans="1:13" ht="16.5" thickBot="1" x14ac:dyDescent="0.3">
      <c r="A16" s="115" t="s">
        <v>42</v>
      </c>
      <c r="B16" s="116">
        <v>11</v>
      </c>
      <c r="C16" s="117"/>
      <c r="D16" s="118">
        <v>1</v>
      </c>
      <c r="E16" s="118"/>
      <c r="F16" s="119">
        <v>1</v>
      </c>
      <c r="G16" s="119"/>
      <c r="H16" s="119"/>
      <c r="I16" s="120"/>
      <c r="J16" s="121">
        <f t="shared" si="0"/>
        <v>2</v>
      </c>
      <c r="K16" s="3"/>
      <c r="L16" s="100">
        <f>'Jednotkové ceny'!$C$8</f>
        <v>0</v>
      </c>
      <c r="M16" s="122">
        <f t="shared" si="1"/>
        <v>0</v>
      </c>
    </row>
    <row r="17" spans="1:13" ht="16.5" thickBot="1" x14ac:dyDescent="0.3">
      <c r="A17" s="14"/>
      <c r="B17" s="14"/>
      <c r="C17" s="51"/>
      <c r="D17" s="51"/>
      <c r="E17" s="51"/>
      <c r="F17" s="52"/>
      <c r="G17" s="52"/>
      <c r="H17" s="52"/>
      <c r="I17" s="52"/>
      <c r="J17" s="53"/>
      <c r="K17" s="3"/>
      <c r="L17" s="41"/>
    </row>
    <row r="18" spans="1:13" ht="16.5" thickBot="1" x14ac:dyDescent="0.3">
      <c r="A18" s="13" t="s">
        <v>138</v>
      </c>
      <c r="B18" s="156"/>
      <c r="C18" s="43"/>
      <c r="D18" s="43"/>
      <c r="E18" s="43"/>
      <c r="F18" s="3"/>
      <c r="G18" s="3"/>
      <c r="H18" s="3"/>
      <c r="I18" s="3"/>
      <c r="J18" s="13" t="s">
        <v>32</v>
      </c>
      <c r="K18" s="3"/>
      <c r="M18" s="44">
        <f>SUM(M11:M17)</f>
        <v>0</v>
      </c>
    </row>
    <row r="20" spans="1:13" ht="15.75" x14ac:dyDescent="0.25">
      <c r="A20" s="13" t="s">
        <v>110</v>
      </c>
      <c r="B20" s="13"/>
      <c r="C20" s="3"/>
      <c r="D20" s="3"/>
      <c r="E20" s="3"/>
      <c r="F20" s="3"/>
      <c r="G20" s="3"/>
      <c r="H20" s="14"/>
      <c r="I20" s="14"/>
      <c r="J20" s="3"/>
      <c r="K20" s="3"/>
    </row>
    <row r="21" spans="1:13" ht="16.5" thickBot="1" x14ac:dyDescent="0.3">
      <c r="A21" s="15"/>
      <c r="B21" s="15"/>
      <c r="C21" s="16"/>
      <c r="D21" s="17"/>
      <c r="E21" s="17"/>
      <c r="F21" s="3"/>
      <c r="G21" s="3"/>
      <c r="H21" s="3"/>
      <c r="I21" s="3"/>
      <c r="J21" s="3"/>
      <c r="K21" s="3"/>
    </row>
    <row r="22" spans="1:13" ht="16.5" thickBot="1" x14ac:dyDescent="0.3">
      <c r="A22" s="145" t="s">
        <v>6</v>
      </c>
      <c r="B22" s="145" t="s">
        <v>7</v>
      </c>
      <c r="C22" s="147" t="s">
        <v>8</v>
      </c>
      <c r="D22" s="147"/>
      <c r="E22" s="147"/>
      <c r="F22" s="147"/>
      <c r="G22" s="147"/>
      <c r="H22" s="147"/>
      <c r="I22" s="147"/>
      <c r="J22" s="148"/>
      <c r="K22" s="3"/>
      <c r="L22" s="151" t="s">
        <v>9</v>
      </c>
      <c r="M22" s="149" t="s">
        <v>10</v>
      </c>
    </row>
    <row r="23" spans="1:13" ht="16.5" thickBot="1" x14ac:dyDescent="0.3">
      <c r="A23" s="146"/>
      <c r="B23" s="146"/>
      <c r="C23" s="18" t="s">
        <v>11</v>
      </c>
      <c r="D23" s="19" t="s">
        <v>12</v>
      </c>
      <c r="E23" s="19" t="s">
        <v>13</v>
      </c>
      <c r="F23" s="20" t="s">
        <v>14</v>
      </c>
      <c r="G23" s="20" t="s">
        <v>15</v>
      </c>
      <c r="H23" s="20" t="s">
        <v>16</v>
      </c>
      <c r="I23" s="21" t="s">
        <v>17</v>
      </c>
      <c r="J23" s="22" t="s">
        <v>18</v>
      </c>
      <c r="K23" s="3"/>
      <c r="L23" s="152"/>
      <c r="M23" s="150"/>
    </row>
    <row r="24" spans="1:13" ht="15.75" x14ac:dyDescent="0.25">
      <c r="A24" s="45" t="s">
        <v>22</v>
      </c>
      <c r="B24" s="24">
        <v>135.6</v>
      </c>
      <c r="C24" s="25"/>
      <c r="D24" s="26">
        <v>1</v>
      </c>
      <c r="E24" s="26"/>
      <c r="F24" s="27">
        <v>1</v>
      </c>
      <c r="G24" s="27"/>
      <c r="H24" s="27"/>
      <c r="I24" s="28"/>
      <c r="J24" s="29">
        <f>SUM(C24:I24)</f>
        <v>2</v>
      </c>
      <c r="K24" s="3"/>
      <c r="L24" s="99">
        <f>'Jednotkové ceny'!$C$8</f>
        <v>0</v>
      </c>
      <c r="M24" s="30">
        <f>B24*J24*L24</f>
        <v>0</v>
      </c>
    </row>
    <row r="25" spans="1:13" ht="15.75" x14ac:dyDescent="0.25">
      <c r="A25" s="23" t="s">
        <v>51</v>
      </c>
      <c r="B25" s="24">
        <v>84</v>
      </c>
      <c r="C25" s="31">
        <v>1</v>
      </c>
      <c r="D25" s="32">
        <v>1</v>
      </c>
      <c r="E25" s="32">
        <v>1</v>
      </c>
      <c r="F25" s="33">
        <v>1</v>
      </c>
      <c r="G25" s="33">
        <v>1</v>
      </c>
      <c r="H25" s="33"/>
      <c r="I25" s="34"/>
      <c r="J25" s="35">
        <f t="shared" ref="J25:J31" si="2">SUM(C25:I25)</f>
        <v>5</v>
      </c>
      <c r="K25" s="3"/>
      <c r="L25" s="99">
        <f>'Jednotkové ceny'!$C$8</f>
        <v>0</v>
      </c>
      <c r="M25" s="30">
        <f t="shared" ref="M25:M31" si="3">B25*J25*L25</f>
        <v>0</v>
      </c>
    </row>
    <row r="26" spans="1:13" ht="15.75" x14ac:dyDescent="0.25">
      <c r="A26" s="23" t="s">
        <v>52</v>
      </c>
      <c r="B26" s="24">
        <v>7.5</v>
      </c>
      <c r="C26" s="31"/>
      <c r="D26" s="32">
        <v>1</v>
      </c>
      <c r="E26" s="32"/>
      <c r="F26" s="33">
        <v>1</v>
      </c>
      <c r="G26" s="33"/>
      <c r="H26" s="33"/>
      <c r="I26" s="34"/>
      <c r="J26" s="35">
        <f t="shared" si="2"/>
        <v>2</v>
      </c>
      <c r="K26" s="3"/>
      <c r="L26" s="99">
        <f>'Jednotkové ceny'!$C$8</f>
        <v>0</v>
      </c>
      <c r="M26" s="30">
        <f t="shared" si="3"/>
        <v>0</v>
      </c>
    </row>
    <row r="27" spans="1:13" ht="15.75" x14ac:dyDescent="0.25">
      <c r="A27" s="23" t="s">
        <v>35</v>
      </c>
      <c r="B27" s="24">
        <v>61</v>
      </c>
      <c r="C27" s="31">
        <v>1</v>
      </c>
      <c r="D27" s="32">
        <v>1</v>
      </c>
      <c r="E27" s="32">
        <v>1</v>
      </c>
      <c r="F27" s="33">
        <v>1</v>
      </c>
      <c r="G27" s="33">
        <v>1</v>
      </c>
      <c r="H27" s="33"/>
      <c r="I27" s="34"/>
      <c r="J27" s="35">
        <f t="shared" si="2"/>
        <v>5</v>
      </c>
      <c r="K27" s="3"/>
      <c r="L27" s="99">
        <f>'Jednotkové ceny'!$C$8</f>
        <v>0</v>
      </c>
      <c r="M27" s="30">
        <f t="shared" si="3"/>
        <v>0</v>
      </c>
    </row>
    <row r="28" spans="1:13" ht="15.75" x14ac:dyDescent="0.25">
      <c r="A28" s="46" t="s">
        <v>91</v>
      </c>
      <c r="B28" s="24">
        <v>46.9</v>
      </c>
      <c r="C28" s="31">
        <v>1</v>
      </c>
      <c r="D28" s="32">
        <v>1</v>
      </c>
      <c r="E28" s="32">
        <v>1</v>
      </c>
      <c r="F28" s="33">
        <v>1</v>
      </c>
      <c r="G28" s="33">
        <v>1</v>
      </c>
      <c r="H28" s="33"/>
      <c r="I28" s="34"/>
      <c r="J28" s="35">
        <f t="shared" si="2"/>
        <v>5</v>
      </c>
      <c r="K28" s="3"/>
      <c r="L28" s="99">
        <f>'Jednotkové ceny'!$C$10</f>
        <v>0</v>
      </c>
      <c r="M28" s="30">
        <f t="shared" si="3"/>
        <v>0</v>
      </c>
    </row>
    <row r="29" spans="1:13" ht="15.75" x14ac:dyDescent="0.25">
      <c r="A29" s="46" t="s">
        <v>129</v>
      </c>
      <c r="B29" s="24">
        <v>46.9</v>
      </c>
      <c r="C29" s="31"/>
      <c r="D29" s="32"/>
      <c r="E29" s="32"/>
      <c r="F29" s="33"/>
      <c r="G29" s="33">
        <v>1</v>
      </c>
      <c r="H29" s="33"/>
      <c r="I29" s="34"/>
      <c r="J29" s="35">
        <f t="shared" si="2"/>
        <v>1</v>
      </c>
      <c r="K29" s="3"/>
      <c r="L29" s="99">
        <f>'Jednotkové ceny'!$C$11</f>
        <v>0</v>
      </c>
      <c r="M29" s="30">
        <f t="shared" si="3"/>
        <v>0</v>
      </c>
    </row>
    <row r="30" spans="1:13" ht="15.75" x14ac:dyDescent="0.25">
      <c r="A30" s="47" t="s">
        <v>96</v>
      </c>
      <c r="B30" s="24">
        <v>47</v>
      </c>
      <c r="C30" s="31">
        <v>1</v>
      </c>
      <c r="D30" s="32">
        <v>1</v>
      </c>
      <c r="E30" s="32">
        <v>1</v>
      </c>
      <c r="F30" s="33">
        <v>1</v>
      </c>
      <c r="G30" s="33">
        <v>1</v>
      </c>
      <c r="H30" s="33"/>
      <c r="I30" s="34"/>
      <c r="J30" s="35">
        <f t="shared" si="2"/>
        <v>5</v>
      </c>
      <c r="K30" s="3"/>
      <c r="L30" s="99">
        <f>'Jednotkové ceny'!$C$10</f>
        <v>0</v>
      </c>
      <c r="M30" s="30">
        <f t="shared" si="3"/>
        <v>0</v>
      </c>
    </row>
    <row r="31" spans="1:13" ht="16.5" thickBot="1" x14ac:dyDescent="0.3">
      <c r="A31" s="47" t="s">
        <v>134</v>
      </c>
      <c r="B31" s="24">
        <v>47</v>
      </c>
      <c r="C31" s="31"/>
      <c r="D31" s="32"/>
      <c r="E31" s="32"/>
      <c r="F31" s="33"/>
      <c r="G31" s="33">
        <v>1</v>
      </c>
      <c r="H31" s="33"/>
      <c r="I31" s="34"/>
      <c r="J31" s="35">
        <f t="shared" si="2"/>
        <v>1</v>
      </c>
      <c r="K31" s="3"/>
      <c r="L31" s="100">
        <f>'Jednotkové ceny'!$C$11</f>
        <v>0</v>
      </c>
      <c r="M31" s="122">
        <f t="shared" si="3"/>
        <v>0</v>
      </c>
    </row>
    <row r="32" spans="1:13" ht="16.5" thickBot="1" x14ac:dyDescent="0.3">
      <c r="A32" s="37"/>
      <c r="B32" s="37"/>
      <c r="C32" s="38"/>
      <c r="D32" s="38"/>
      <c r="E32" s="38"/>
      <c r="F32" s="39"/>
      <c r="G32" s="39"/>
      <c r="H32" s="39"/>
      <c r="I32" s="39"/>
      <c r="J32" s="40"/>
      <c r="K32" s="3"/>
      <c r="L32" s="41"/>
    </row>
    <row r="33" spans="1:13" ht="16.5" thickBot="1" x14ac:dyDescent="0.3">
      <c r="A33" s="13" t="s">
        <v>138</v>
      </c>
      <c r="B33" s="156"/>
      <c r="C33" s="43"/>
      <c r="D33" s="43"/>
      <c r="E33" s="43"/>
      <c r="F33" s="3"/>
      <c r="G33" s="3"/>
      <c r="H33" s="3"/>
      <c r="I33" s="3"/>
      <c r="J33" s="13" t="s">
        <v>32</v>
      </c>
      <c r="K33" s="3"/>
      <c r="M33" s="44">
        <f>SUM(M24:M32)</f>
        <v>0</v>
      </c>
    </row>
    <row r="35" spans="1:13" ht="15.75" x14ac:dyDescent="0.25">
      <c r="A35" s="13" t="s">
        <v>144</v>
      </c>
    </row>
    <row r="36" spans="1:13" ht="15.75" thickBot="1" x14ac:dyDescent="0.3"/>
    <row r="37" spans="1:13" ht="15.75" x14ac:dyDescent="0.25">
      <c r="A37" s="108" t="s">
        <v>45</v>
      </c>
      <c r="B37" s="109">
        <f>B11+B12+B14+B15+B16+B24+B25+B26+B27+B28+B30+B31</f>
        <v>541.09999999999991</v>
      </c>
      <c r="C37" s="107"/>
      <c r="D37" s="51"/>
      <c r="E37" s="51"/>
      <c r="F37" s="52"/>
      <c r="G37" s="52"/>
      <c r="H37" s="52"/>
      <c r="I37" s="52"/>
      <c r="J37" s="127">
        <f>2*7/365.25</f>
        <v>3.8329911019849415E-2</v>
      </c>
      <c r="K37" s="3"/>
      <c r="L37" s="98">
        <f>'Jednotkové ceny'!$C$12</f>
        <v>0</v>
      </c>
      <c r="M37" s="48">
        <f>B37*J37*L37</f>
        <v>0</v>
      </c>
    </row>
    <row r="38" spans="1:13" ht="16.5" thickBot="1" x14ac:dyDescent="0.3">
      <c r="A38" s="69" t="s">
        <v>143</v>
      </c>
      <c r="B38" s="114">
        <v>280</v>
      </c>
      <c r="C38" s="107"/>
      <c r="D38" s="51"/>
      <c r="E38" s="51"/>
      <c r="F38" s="52"/>
      <c r="G38" s="52"/>
      <c r="H38" s="52"/>
      <c r="I38" s="52"/>
      <c r="J38" s="127">
        <f t="shared" ref="J38" si="4">2*7/365.25</f>
        <v>3.8329911019849415E-2</v>
      </c>
      <c r="K38" s="3"/>
      <c r="L38" s="100">
        <f>'Jednotkové ceny'!$C$14</f>
        <v>0</v>
      </c>
      <c r="M38" s="50">
        <f>B38*J38*L38</f>
        <v>0</v>
      </c>
    </row>
    <row r="39" spans="1:13" ht="16.5" thickBot="1" x14ac:dyDescent="0.3">
      <c r="J39" s="127"/>
    </row>
    <row r="40" spans="1:13" ht="16.5" thickBot="1" x14ac:dyDescent="0.3">
      <c r="A40" s="13" t="s">
        <v>138</v>
      </c>
      <c r="B40" s="156"/>
      <c r="C40" s="43"/>
      <c r="D40" s="43"/>
      <c r="E40" s="43"/>
      <c r="F40" s="3"/>
      <c r="G40" s="3"/>
      <c r="H40" s="3"/>
      <c r="I40" s="3"/>
      <c r="J40" s="13" t="s">
        <v>32</v>
      </c>
      <c r="K40" s="3"/>
      <c r="M40" s="44">
        <f>SUM(M37:M38)</f>
        <v>0</v>
      </c>
    </row>
    <row r="42" spans="1:13" x14ac:dyDescent="0.25">
      <c r="A42" s="71" t="s">
        <v>93</v>
      </c>
    </row>
    <row r="43" spans="1:13" x14ac:dyDescent="0.25">
      <c r="A43" s="70" t="s">
        <v>94</v>
      </c>
    </row>
    <row r="44" spans="1:13" x14ac:dyDescent="0.25">
      <c r="A44" s="70" t="s">
        <v>154</v>
      </c>
    </row>
    <row r="45" spans="1:13" x14ac:dyDescent="0.25">
      <c r="A45" s="71"/>
    </row>
    <row r="46" spans="1:13" x14ac:dyDescent="0.25">
      <c r="A46" s="70"/>
    </row>
  </sheetData>
  <sheetProtection algorithmName="SHA-512" hashValue="o+6npfktWf4tg1D0MoEj3Az5AcjnKSBXbPx1g26LKJt9Aph+YdiKdDzakf3qOIfqXtX/9nBce8SDS+hX05uMTA==" saltValue="zK51sHi47ACfb4D9GvvU/g==" spinCount="100000" sheet="1" objects="1" scenarios="1"/>
  <protectedRanges>
    <protectedRange sqref="B18 B33 B40" name="Oblast1"/>
  </protectedRanges>
  <mergeCells count="11">
    <mergeCell ref="M9:M10"/>
    <mergeCell ref="A22:A23"/>
    <mergeCell ref="B22:B23"/>
    <mergeCell ref="C22:J22"/>
    <mergeCell ref="L22:L23"/>
    <mergeCell ref="M22:M23"/>
    <mergeCell ref="A1:K1"/>
    <mergeCell ref="A9:A10"/>
    <mergeCell ref="B9:B10"/>
    <mergeCell ref="C9:J9"/>
    <mergeCell ref="L9:L10"/>
  </mergeCells>
  <pageMargins left="0.7" right="0.7" top="0.78740157499999996" bottom="0.78740157499999996" header="0.3" footer="0.3"/>
  <pageSetup paperSize="9" scale="5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11"/>
  <sheetViews>
    <sheetView topLeftCell="A91" zoomScaleNormal="100" workbookViewId="0">
      <selection activeCell="B104" activeCellId="7" sqref="B14 B27 B43 B59 B72 B85 B96 B104"/>
    </sheetView>
  </sheetViews>
  <sheetFormatPr defaultRowHeight="15" x14ac:dyDescent="0.25"/>
  <cols>
    <col min="1" max="1" width="49.42578125" customWidth="1"/>
    <col min="2" max="2" width="12.28515625" bestFit="1" customWidth="1"/>
  </cols>
  <sheetData>
    <row r="1" spans="1:13" ht="15.75" x14ac:dyDescent="0.25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"/>
      <c r="M1" s="1"/>
    </row>
    <row r="2" spans="1:13" ht="16.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3" ht="16.5" thickBot="1" x14ac:dyDescent="0.3">
      <c r="A3" s="4" t="s">
        <v>1</v>
      </c>
      <c r="B3" s="5"/>
      <c r="C3" s="6"/>
      <c r="D3" s="7"/>
      <c r="E3" s="4" t="s">
        <v>2</v>
      </c>
      <c r="F3" s="8"/>
      <c r="H3" s="4" t="s">
        <v>3</v>
      </c>
      <c r="I3" s="8"/>
    </row>
    <row r="4" spans="1:13" ht="15.75" x14ac:dyDescent="0.25">
      <c r="A4" s="9"/>
      <c r="B4" s="9"/>
      <c r="C4" s="10"/>
      <c r="D4" s="7"/>
      <c r="E4" s="9"/>
      <c r="F4" s="7"/>
      <c r="H4" s="9"/>
      <c r="I4" s="7"/>
    </row>
    <row r="5" spans="1:13" ht="15.75" x14ac:dyDescent="0.25">
      <c r="A5" s="13" t="s">
        <v>54</v>
      </c>
      <c r="B5" s="13"/>
      <c r="C5" s="3"/>
      <c r="D5" s="3"/>
      <c r="E5" s="3"/>
      <c r="F5" s="3"/>
      <c r="G5" s="3"/>
      <c r="H5" s="14"/>
      <c r="I5" s="14"/>
      <c r="J5" s="3"/>
      <c r="K5" s="3"/>
    </row>
    <row r="6" spans="1:13" ht="15.75" x14ac:dyDescent="0.25">
      <c r="A6" s="13"/>
      <c r="B6" s="13"/>
      <c r="C6" s="3"/>
      <c r="D6" s="3"/>
      <c r="E6" s="3"/>
      <c r="F6" s="3"/>
      <c r="G6" s="3"/>
      <c r="H6" s="14"/>
      <c r="I6" s="14"/>
      <c r="J6" s="3"/>
      <c r="K6" s="3"/>
    </row>
    <row r="7" spans="1:13" ht="15.75" x14ac:dyDescent="0.25">
      <c r="A7" s="13" t="s">
        <v>55</v>
      </c>
      <c r="B7" s="13"/>
      <c r="C7" s="3"/>
      <c r="D7" s="3"/>
      <c r="E7" s="3"/>
      <c r="F7" s="3"/>
      <c r="G7" s="3"/>
      <c r="H7" s="14"/>
      <c r="I7" s="14"/>
      <c r="J7" s="3"/>
      <c r="K7" s="3"/>
    </row>
    <row r="8" spans="1:13" ht="16.5" thickBot="1" x14ac:dyDescent="0.3">
      <c r="A8" s="15"/>
      <c r="B8" s="15"/>
      <c r="C8" s="16"/>
      <c r="D8" s="17"/>
      <c r="E8" s="17"/>
      <c r="F8" s="3"/>
      <c r="G8" s="3"/>
      <c r="H8" s="3"/>
      <c r="I8" s="3"/>
      <c r="J8" s="3"/>
      <c r="K8" s="3"/>
    </row>
    <row r="9" spans="1:13" ht="16.5" thickBot="1" x14ac:dyDescent="0.3">
      <c r="A9" s="145" t="s">
        <v>6</v>
      </c>
      <c r="B9" s="145" t="s">
        <v>7</v>
      </c>
      <c r="C9" s="147" t="s">
        <v>8</v>
      </c>
      <c r="D9" s="147"/>
      <c r="E9" s="147"/>
      <c r="F9" s="147"/>
      <c r="G9" s="147"/>
      <c r="H9" s="147"/>
      <c r="I9" s="147"/>
      <c r="J9" s="148"/>
      <c r="K9" s="3"/>
      <c r="L9" s="151" t="s">
        <v>9</v>
      </c>
      <c r="M9" s="149" t="s">
        <v>10</v>
      </c>
    </row>
    <row r="10" spans="1:13" ht="16.5" thickBot="1" x14ac:dyDescent="0.3">
      <c r="A10" s="146"/>
      <c r="B10" s="146"/>
      <c r="C10" s="18" t="s">
        <v>11</v>
      </c>
      <c r="D10" s="19" t="s">
        <v>12</v>
      </c>
      <c r="E10" s="19" t="s">
        <v>13</v>
      </c>
      <c r="F10" s="20" t="s">
        <v>14</v>
      </c>
      <c r="G10" s="20" t="s">
        <v>15</v>
      </c>
      <c r="H10" s="20" t="s">
        <v>16</v>
      </c>
      <c r="I10" s="21" t="s">
        <v>17</v>
      </c>
      <c r="J10" s="22" t="s">
        <v>18</v>
      </c>
      <c r="K10" s="3"/>
      <c r="L10" s="152"/>
      <c r="M10" s="150"/>
    </row>
    <row r="11" spans="1:13" ht="15.75" x14ac:dyDescent="0.25">
      <c r="A11" s="45" t="s">
        <v>56</v>
      </c>
      <c r="B11" s="24">
        <v>19.8</v>
      </c>
      <c r="C11" s="25">
        <v>1</v>
      </c>
      <c r="D11" s="26"/>
      <c r="E11" s="26">
        <v>1</v>
      </c>
      <c r="F11" s="27"/>
      <c r="G11" s="27">
        <v>1</v>
      </c>
      <c r="H11" s="27"/>
      <c r="I11" s="28"/>
      <c r="J11" s="29">
        <f>SUM(C11:I11)</f>
        <v>3</v>
      </c>
      <c r="K11" s="3"/>
      <c r="L11" s="99">
        <f>'Jednotkové ceny'!$C$8</f>
        <v>0</v>
      </c>
      <c r="M11" s="30">
        <f>B11*J11*L11</f>
        <v>0</v>
      </c>
    </row>
    <row r="12" spans="1:13" ht="16.5" thickBot="1" x14ac:dyDescent="0.3">
      <c r="A12" s="115" t="s">
        <v>57</v>
      </c>
      <c r="B12" s="116">
        <v>8.5</v>
      </c>
      <c r="C12" s="117"/>
      <c r="D12" s="118">
        <v>1</v>
      </c>
      <c r="E12" s="118"/>
      <c r="F12" s="119">
        <v>1</v>
      </c>
      <c r="G12" s="119"/>
      <c r="H12" s="119"/>
      <c r="I12" s="120"/>
      <c r="J12" s="121">
        <f>SUM(C12:I12)</f>
        <v>2</v>
      </c>
      <c r="K12" s="3"/>
      <c r="L12" s="100">
        <f>'Jednotkové ceny'!$C$8</f>
        <v>0</v>
      </c>
      <c r="M12" s="122">
        <f>B12*J12*L12</f>
        <v>0</v>
      </c>
    </row>
    <row r="13" spans="1:13" ht="16.5" thickBot="1" x14ac:dyDescent="0.3">
      <c r="A13" s="14"/>
      <c r="B13" s="14"/>
      <c r="C13" s="51"/>
      <c r="D13" s="51"/>
      <c r="E13" s="51"/>
      <c r="F13" s="52"/>
      <c r="G13" s="52"/>
      <c r="H13" s="52"/>
      <c r="I13" s="52"/>
      <c r="J13" s="53"/>
      <c r="K13" s="3"/>
      <c r="L13" s="41"/>
    </row>
    <row r="14" spans="1:13" ht="16.5" thickBot="1" x14ac:dyDescent="0.3">
      <c r="A14" s="13" t="s">
        <v>138</v>
      </c>
      <c r="B14" s="156"/>
      <c r="C14" s="43"/>
      <c r="D14" s="43"/>
      <c r="E14" s="43"/>
      <c r="F14" s="3"/>
      <c r="G14" s="3"/>
      <c r="H14" s="3"/>
      <c r="I14" s="3"/>
      <c r="J14" s="13" t="s">
        <v>32</v>
      </c>
      <c r="K14" s="3"/>
      <c r="M14" s="44">
        <f>SUM(M11:M13)</f>
        <v>0</v>
      </c>
    </row>
    <row r="16" spans="1:13" ht="15.75" x14ac:dyDescent="0.25">
      <c r="A16" s="13" t="s">
        <v>60</v>
      </c>
      <c r="B16" s="13"/>
      <c r="C16" s="3"/>
      <c r="D16" s="3"/>
      <c r="E16" s="3"/>
      <c r="F16" s="3"/>
      <c r="G16" s="3"/>
      <c r="H16" s="14"/>
      <c r="I16" s="14"/>
      <c r="J16" s="3"/>
      <c r="K16" s="3"/>
    </row>
    <row r="17" spans="1:13" ht="16.5" thickBot="1" x14ac:dyDescent="0.3">
      <c r="A17" s="15"/>
      <c r="B17" s="15"/>
      <c r="C17" s="16"/>
      <c r="D17" s="17"/>
      <c r="E17" s="17"/>
      <c r="F17" s="3"/>
      <c r="G17" s="3"/>
      <c r="H17" s="3"/>
      <c r="I17" s="3"/>
      <c r="J17" s="3"/>
      <c r="K17" s="3"/>
    </row>
    <row r="18" spans="1:13" ht="16.5" thickBot="1" x14ac:dyDescent="0.3">
      <c r="A18" s="145" t="s">
        <v>6</v>
      </c>
      <c r="B18" s="145" t="s">
        <v>7</v>
      </c>
      <c r="C18" s="147" t="s">
        <v>8</v>
      </c>
      <c r="D18" s="147"/>
      <c r="E18" s="147"/>
      <c r="F18" s="147"/>
      <c r="G18" s="147"/>
      <c r="H18" s="147"/>
      <c r="I18" s="147"/>
      <c r="J18" s="148"/>
      <c r="K18" s="3"/>
      <c r="L18" s="151" t="s">
        <v>9</v>
      </c>
      <c r="M18" s="149" t="s">
        <v>10</v>
      </c>
    </row>
    <row r="19" spans="1:13" ht="16.5" thickBot="1" x14ac:dyDescent="0.3">
      <c r="A19" s="146"/>
      <c r="B19" s="146"/>
      <c r="C19" s="18" t="s">
        <v>11</v>
      </c>
      <c r="D19" s="19" t="s">
        <v>12</v>
      </c>
      <c r="E19" s="19" t="s">
        <v>13</v>
      </c>
      <c r="F19" s="20" t="s">
        <v>14</v>
      </c>
      <c r="G19" s="20" t="s">
        <v>15</v>
      </c>
      <c r="H19" s="20" t="s">
        <v>16</v>
      </c>
      <c r="I19" s="21" t="s">
        <v>17</v>
      </c>
      <c r="J19" s="22" t="s">
        <v>18</v>
      </c>
      <c r="K19" s="3"/>
      <c r="L19" s="152"/>
      <c r="M19" s="150"/>
    </row>
    <row r="20" spans="1:13" ht="15.75" x14ac:dyDescent="0.25">
      <c r="A20" s="45" t="s">
        <v>22</v>
      </c>
      <c r="B20" s="24">
        <v>128</v>
      </c>
      <c r="C20" s="25"/>
      <c r="D20" s="26">
        <v>1</v>
      </c>
      <c r="E20" s="26"/>
      <c r="F20" s="27">
        <v>1</v>
      </c>
      <c r="G20" s="27"/>
      <c r="H20" s="27"/>
      <c r="I20" s="28"/>
      <c r="J20" s="29">
        <f t="shared" ref="J20:J25" si="0">SUM(C20:I20)</f>
        <v>2</v>
      </c>
      <c r="K20" s="3"/>
      <c r="L20" s="99">
        <f>'Jednotkové ceny'!$C$8</f>
        <v>0</v>
      </c>
      <c r="M20" s="30">
        <f t="shared" ref="M20:M25" si="1">B20*J20*L20</f>
        <v>0</v>
      </c>
    </row>
    <row r="21" spans="1:13" ht="15.75" x14ac:dyDescent="0.25">
      <c r="A21" s="23" t="s">
        <v>51</v>
      </c>
      <c r="B21" s="24">
        <v>24</v>
      </c>
      <c r="C21" s="31">
        <v>1</v>
      </c>
      <c r="D21" s="32">
        <v>1</v>
      </c>
      <c r="E21" s="32">
        <v>1</v>
      </c>
      <c r="F21" s="33">
        <v>1</v>
      </c>
      <c r="G21" s="33">
        <v>1</v>
      </c>
      <c r="H21" s="33"/>
      <c r="I21" s="34"/>
      <c r="J21" s="35">
        <f t="shared" si="0"/>
        <v>5</v>
      </c>
      <c r="K21" s="3"/>
      <c r="L21" s="99">
        <f>'Jednotkové ceny'!$C$8</f>
        <v>0</v>
      </c>
      <c r="M21" s="30">
        <f t="shared" si="1"/>
        <v>0</v>
      </c>
    </row>
    <row r="22" spans="1:13" ht="15.75" x14ac:dyDescent="0.25">
      <c r="A22" s="23" t="s">
        <v>58</v>
      </c>
      <c r="B22" s="24">
        <v>81.400000000000006</v>
      </c>
      <c r="C22" s="31"/>
      <c r="D22" s="32">
        <v>1</v>
      </c>
      <c r="E22" s="32"/>
      <c r="F22" s="33">
        <v>1</v>
      </c>
      <c r="G22" s="33"/>
      <c r="H22" s="33"/>
      <c r="I22" s="34"/>
      <c r="J22" s="35">
        <f t="shared" si="0"/>
        <v>2</v>
      </c>
      <c r="K22" s="3"/>
      <c r="L22" s="99">
        <f>'Jednotkové ceny'!$C$8</f>
        <v>0</v>
      </c>
      <c r="M22" s="30">
        <f t="shared" si="1"/>
        <v>0</v>
      </c>
    </row>
    <row r="23" spans="1:13" ht="15.75" x14ac:dyDescent="0.25">
      <c r="A23" s="23" t="s">
        <v>59</v>
      </c>
      <c r="B23" s="24">
        <v>22.9</v>
      </c>
      <c r="C23" s="31"/>
      <c r="D23" s="32">
        <v>1</v>
      </c>
      <c r="E23" s="32"/>
      <c r="F23" s="33">
        <v>1</v>
      </c>
      <c r="G23" s="33"/>
      <c r="H23" s="33"/>
      <c r="I23" s="34"/>
      <c r="J23" s="35">
        <f t="shared" si="0"/>
        <v>2</v>
      </c>
      <c r="K23" s="3"/>
      <c r="L23" s="99">
        <f>'Jednotkové ceny'!$C$8</f>
        <v>0</v>
      </c>
      <c r="M23" s="30">
        <f t="shared" si="1"/>
        <v>0</v>
      </c>
    </row>
    <row r="24" spans="1:13" ht="15.75" x14ac:dyDescent="0.25">
      <c r="A24" s="46" t="s">
        <v>91</v>
      </c>
      <c r="B24" s="24">
        <v>26.5</v>
      </c>
      <c r="C24" s="31">
        <v>1</v>
      </c>
      <c r="D24" s="32">
        <v>1</v>
      </c>
      <c r="E24" s="32">
        <v>1</v>
      </c>
      <c r="F24" s="33">
        <v>1</v>
      </c>
      <c r="G24" s="33">
        <v>1</v>
      </c>
      <c r="H24" s="33"/>
      <c r="I24" s="34"/>
      <c r="J24" s="35">
        <f t="shared" si="0"/>
        <v>5</v>
      </c>
      <c r="K24" s="3"/>
      <c r="L24" s="99">
        <f>'Jednotkové ceny'!$C$10</f>
        <v>0</v>
      </c>
      <c r="M24" s="30">
        <f t="shared" si="1"/>
        <v>0</v>
      </c>
    </row>
    <row r="25" spans="1:13" ht="16.5" thickBot="1" x14ac:dyDescent="0.3">
      <c r="A25" s="46" t="s">
        <v>129</v>
      </c>
      <c r="B25" s="24">
        <v>26.5</v>
      </c>
      <c r="C25" s="31"/>
      <c r="D25" s="32"/>
      <c r="E25" s="32"/>
      <c r="F25" s="33"/>
      <c r="G25" s="33">
        <v>1</v>
      </c>
      <c r="H25" s="33"/>
      <c r="I25" s="34"/>
      <c r="J25" s="35">
        <f t="shared" si="0"/>
        <v>1</v>
      </c>
      <c r="K25" s="3"/>
      <c r="L25" s="100">
        <f>'Jednotkové ceny'!$C$11</f>
        <v>0</v>
      </c>
      <c r="M25" s="122">
        <f t="shared" si="1"/>
        <v>0</v>
      </c>
    </row>
    <row r="26" spans="1:13" ht="16.5" thickBot="1" x14ac:dyDescent="0.3">
      <c r="A26" s="37"/>
      <c r="B26" s="37"/>
      <c r="C26" s="38"/>
      <c r="D26" s="38"/>
      <c r="E26" s="38"/>
      <c r="F26" s="39"/>
      <c r="G26" s="39"/>
      <c r="H26" s="39"/>
      <c r="I26" s="39"/>
      <c r="J26" s="40"/>
      <c r="K26" s="3"/>
      <c r="L26" s="41"/>
    </row>
    <row r="27" spans="1:13" ht="16.5" thickBot="1" x14ac:dyDescent="0.3">
      <c r="A27" s="13" t="s">
        <v>138</v>
      </c>
      <c r="B27" s="156"/>
      <c r="C27" s="43"/>
      <c r="D27" s="43"/>
      <c r="E27" s="43"/>
      <c r="F27" s="3"/>
      <c r="G27" s="3"/>
      <c r="H27" s="3"/>
      <c r="I27" s="3"/>
      <c r="J27" s="13" t="s">
        <v>32</v>
      </c>
      <c r="K27" s="3"/>
      <c r="M27" s="44">
        <f>SUM(M20:M26)</f>
        <v>0</v>
      </c>
    </row>
    <row r="29" spans="1:13" ht="15.75" x14ac:dyDescent="0.25">
      <c r="A29" s="13" t="s">
        <v>61</v>
      </c>
      <c r="B29" s="13"/>
      <c r="C29" s="3"/>
      <c r="D29" s="3"/>
      <c r="E29" s="3"/>
      <c r="F29" s="3"/>
      <c r="G29" s="3"/>
      <c r="H29" s="14"/>
      <c r="I29" s="14"/>
      <c r="J29" s="3"/>
      <c r="K29" s="3"/>
    </row>
    <row r="30" spans="1:13" ht="16.5" thickBot="1" x14ac:dyDescent="0.3">
      <c r="A30" s="15"/>
      <c r="B30" s="15"/>
      <c r="C30" s="16"/>
      <c r="D30" s="17"/>
      <c r="E30" s="17"/>
      <c r="F30" s="3"/>
      <c r="G30" s="3"/>
      <c r="H30" s="3"/>
      <c r="I30" s="3"/>
      <c r="J30" s="3"/>
      <c r="K30" s="3"/>
    </row>
    <row r="31" spans="1:13" ht="16.5" thickBot="1" x14ac:dyDescent="0.3">
      <c r="A31" s="145" t="s">
        <v>6</v>
      </c>
      <c r="B31" s="145" t="s">
        <v>7</v>
      </c>
      <c r="C31" s="147" t="s">
        <v>8</v>
      </c>
      <c r="D31" s="147"/>
      <c r="E31" s="147"/>
      <c r="F31" s="147"/>
      <c r="G31" s="147"/>
      <c r="H31" s="147"/>
      <c r="I31" s="147"/>
      <c r="J31" s="148"/>
      <c r="K31" s="3"/>
      <c r="L31" s="151" t="s">
        <v>9</v>
      </c>
      <c r="M31" s="149" t="s">
        <v>10</v>
      </c>
    </row>
    <row r="32" spans="1:13" ht="16.5" thickBot="1" x14ac:dyDescent="0.3">
      <c r="A32" s="146"/>
      <c r="B32" s="146"/>
      <c r="C32" s="18" t="s">
        <v>11</v>
      </c>
      <c r="D32" s="19" t="s">
        <v>12</v>
      </c>
      <c r="E32" s="19" t="s">
        <v>13</v>
      </c>
      <c r="F32" s="20" t="s">
        <v>14</v>
      </c>
      <c r="G32" s="20" t="s">
        <v>15</v>
      </c>
      <c r="H32" s="20" t="s">
        <v>16</v>
      </c>
      <c r="I32" s="21" t="s">
        <v>17</v>
      </c>
      <c r="J32" s="22" t="s">
        <v>18</v>
      </c>
      <c r="K32" s="3"/>
      <c r="L32" s="152"/>
      <c r="M32" s="150"/>
    </row>
    <row r="33" spans="1:13" ht="15.75" x14ac:dyDescent="0.25">
      <c r="A33" s="45" t="s">
        <v>50</v>
      </c>
      <c r="B33" s="24">
        <v>14.3</v>
      </c>
      <c r="C33" s="25"/>
      <c r="D33" s="26">
        <v>1</v>
      </c>
      <c r="E33" s="26"/>
      <c r="F33" s="27">
        <v>1</v>
      </c>
      <c r="G33" s="27"/>
      <c r="H33" s="27"/>
      <c r="I33" s="28"/>
      <c r="J33" s="29">
        <f t="shared" ref="J33:J41" si="2">SUM(C33:I33)</f>
        <v>2</v>
      </c>
      <c r="K33" s="3"/>
      <c r="L33" s="99">
        <f>'Jednotkové ceny'!$C$8</f>
        <v>0</v>
      </c>
      <c r="M33" s="30">
        <f t="shared" ref="M33:M41" si="3">B33*J33*L33</f>
        <v>0</v>
      </c>
    </row>
    <row r="34" spans="1:13" ht="15.75" x14ac:dyDescent="0.25">
      <c r="A34" s="23" t="s">
        <v>30</v>
      </c>
      <c r="B34" s="24">
        <v>21.6</v>
      </c>
      <c r="C34" s="31">
        <v>1</v>
      </c>
      <c r="D34" s="32"/>
      <c r="E34" s="32">
        <v>1</v>
      </c>
      <c r="F34" s="33"/>
      <c r="G34" s="33">
        <v>1</v>
      </c>
      <c r="H34" s="33"/>
      <c r="I34" s="34"/>
      <c r="J34" s="35">
        <f t="shared" si="2"/>
        <v>3</v>
      </c>
      <c r="K34" s="3"/>
      <c r="L34" s="99">
        <f>'Jednotkové ceny'!$C$8</f>
        <v>0</v>
      </c>
      <c r="M34" s="30">
        <f t="shared" si="3"/>
        <v>0</v>
      </c>
    </row>
    <row r="35" spans="1:13" ht="15.75" x14ac:dyDescent="0.25">
      <c r="A35" s="23" t="s">
        <v>62</v>
      </c>
      <c r="B35" s="24">
        <v>4.5</v>
      </c>
      <c r="C35" s="31">
        <v>1</v>
      </c>
      <c r="D35" s="32"/>
      <c r="E35" s="32">
        <v>1</v>
      </c>
      <c r="F35" s="33"/>
      <c r="G35" s="33">
        <v>1</v>
      </c>
      <c r="H35" s="33"/>
      <c r="I35" s="34"/>
      <c r="J35" s="35">
        <f t="shared" si="2"/>
        <v>3</v>
      </c>
      <c r="K35" s="3"/>
      <c r="L35" s="99">
        <f>'Jednotkové ceny'!$C$8</f>
        <v>0</v>
      </c>
      <c r="M35" s="30">
        <f t="shared" si="3"/>
        <v>0</v>
      </c>
    </row>
    <row r="36" spans="1:13" ht="15.75" x14ac:dyDescent="0.25">
      <c r="A36" s="23" t="s">
        <v>42</v>
      </c>
      <c r="B36" s="24">
        <v>7.3</v>
      </c>
      <c r="C36" s="31">
        <v>1</v>
      </c>
      <c r="D36" s="32"/>
      <c r="E36" s="32">
        <v>1</v>
      </c>
      <c r="F36" s="33"/>
      <c r="G36" s="33">
        <v>1</v>
      </c>
      <c r="H36" s="33"/>
      <c r="I36" s="34"/>
      <c r="J36" s="35">
        <f t="shared" si="2"/>
        <v>3</v>
      </c>
      <c r="K36" s="3"/>
      <c r="L36" s="99">
        <f>'Jednotkové ceny'!$C$8</f>
        <v>0</v>
      </c>
      <c r="M36" s="30">
        <f t="shared" si="3"/>
        <v>0</v>
      </c>
    </row>
    <row r="37" spans="1:13" ht="15.75" x14ac:dyDescent="0.25">
      <c r="A37" s="23" t="s">
        <v>35</v>
      </c>
      <c r="B37" s="24">
        <v>18.7</v>
      </c>
      <c r="C37" s="31">
        <v>1</v>
      </c>
      <c r="D37" s="32">
        <v>1</v>
      </c>
      <c r="E37" s="32">
        <v>1</v>
      </c>
      <c r="F37" s="33">
        <v>1</v>
      </c>
      <c r="G37" s="33">
        <v>1</v>
      </c>
      <c r="H37" s="33"/>
      <c r="I37" s="34"/>
      <c r="J37" s="35">
        <f t="shared" si="2"/>
        <v>5</v>
      </c>
      <c r="K37" s="3"/>
      <c r="L37" s="99">
        <f>'Jednotkové ceny'!$C$8</f>
        <v>0</v>
      </c>
      <c r="M37" s="30">
        <f t="shared" si="3"/>
        <v>0</v>
      </c>
    </row>
    <row r="38" spans="1:13" ht="15.75" x14ac:dyDescent="0.25">
      <c r="A38" s="46" t="s">
        <v>91</v>
      </c>
      <c r="B38" s="24">
        <v>10.5</v>
      </c>
      <c r="C38" s="31">
        <v>1</v>
      </c>
      <c r="D38" s="32">
        <v>1</v>
      </c>
      <c r="E38" s="32">
        <v>1</v>
      </c>
      <c r="F38" s="33">
        <v>1</v>
      </c>
      <c r="G38" s="33">
        <v>1</v>
      </c>
      <c r="H38" s="33"/>
      <c r="I38" s="34"/>
      <c r="J38" s="35">
        <f t="shared" si="2"/>
        <v>5</v>
      </c>
      <c r="K38" s="3"/>
      <c r="L38" s="99">
        <f>'Jednotkové ceny'!$C$10</f>
        <v>0</v>
      </c>
      <c r="M38" s="30">
        <f t="shared" si="3"/>
        <v>0</v>
      </c>
    </row>
    <row r="39" spans="1:13" ht="15.75" x14ac:dyDescent="0.25">
      <c r="A39" s="46" t="s">
        <v>129</v>
      </c>
      <c r="B39" s="24">
        <v>10.5</v>
      </c>
      <c r="C39" s="31"/>
      <c r="D39" s="32"/>
      <c r="E39" s="32"/>
      <c r="F39" s="33"/>
      <c r="G39" s="33">
        <v>1</v>
      </c>
      <c r="H39" s="33"/>
      <c r="I39" s="34"/>
      <c r="J39" s="35">
        <f t="shared" si="2"/>
        <v>1</v>
      </c>
      <c r="K39" s="3"/>
      <c r="L39" s="99">
        <f>'Jednotkové ceny'!$C$11</f>
        <v>0</v>
      </c>
      <c r="M39" s="30">
        <f t="shared" si="3"/>
        <v>0</v>
      </c>
    </row>
    <row r="40" spans="1:13" ht="15.75" x14ac:dyDescent="0.25">
      <c r="A40" s="47" t="s">
        <v>53</v>
      </c>
      <c r="B40" s="24">
        <v>8.6</v>
      </c>
      <c r="C40" s="31">
        <v>1</v>
      </c>
      <c r="D40" s="32">
        <v>1</v>
      </c>
      <c r="E40" s="32">
        <v>1</v>
      </c>
      <c r="F40" s="33">
        <v>1</v>
      </c>
      <c r="G40" s="33">
        <v>1</v>
      </c>
      <c r="H40" s="33"/>
      <c r="I40" s="34"/>
      <c r="J40" s="35">
        <f t="shared" si="2"/>
        <v>5</v>
      </c>
      <c r="K40" s="3"/>
      <c r="L40" s="99">
        <f>'Jednotkové ceny'!$C$10</f>
        <v>0</v>
      </c>
      <c r="M40" s="30">
        <f t="shared" si="3"/>
        <v>0</v>
      </c>
    </row>
    <row r="41" spans="1:13" ht="16.5" thickBot="1" x14ac:dyDescent="0.3">
      <c r="A41" s="47" t="s">
        <v>134</v>
      </c>
      <c r="B41" s="24">
        <v>8.6</v>
      </c>
      <c r="C41" s="31"/>
      <c r="D41" s="32"/>
      <c r="E41" s="32"/>
      <c r="F41" s="33"/>
      <c r="G41" s="33">
        <v>1</v>
      </c>
      <c r="H41" s="33"/>
      <c r="I41" s="34"/>
      <c r="J41" s="35">
        <f t="shared" si="2"/>
        <v>1</v>
      </c>
      <c r="K41" s="3"/>
      <c r="L41" s="100">
        <f>'Jednotkové ceny'!$C$11</f>
        <v>0</v>
      </c>
      <c r="M41" s="122">
        <f t="shared" si="3"/>
        <v>0</v>
      </c>
    </row>
    <row r="42" spans="1:13" ht="16.5" thickBot="1" x14ac:dyDescent="0.3">
      <c r="A42" s="37"/>
      <c r="B42" s="37"/>
      <c r="C42" s="38"/>
      <c r="D42" s="38"/>
      <c r="E42" s="38"/>
      <c r="F42" s="39"/>
      <c r="G42" s="39"/>
      <c r="H42" s="39"/>
      <c r="I42" s="39"/>
      <c r="J42" s="40"/>
      <c r="K42" s="3"/>
      <c r="L42" s="41"/>
    </row>
    <row r="43" spans="1:13" ht="16.5" thickBot="1" x14ac:dyDescent="0.3">
      <c r="A43" s="13" t="s">
        <v>138</v>
      </c>
      <c r="B43" s="156"/>
      <c r="C43" s="43"/>
      <c r="D43" s="43"/>
      <c r="E43" s="43"/>
      <c r="F43" s="3"/>
      <c r="G43" s="3"/>
      <c r="H43" s="3"/>
      <c r="I43" s="3"/>
      <c r="J43" s="13" t="s">
        <v>32</v>
      </c>
      <c r="K43" s="3"/>
      <c r="M43" s="44">
        <f>SUM(M33:M42)</f>
        <v>0</v>
      </c>
    </row>
    <row r="45" spans="1:13" ht="15.75" x14ac:dyDescent="0.25">
      <c r="A45" s="13" t="s">
        <v>63</v>
      </c>
      <c r="B45" s="13"/>
      <c r="C45" s="3"/>
      <c r="D45" s="3"/>
      <c r="E45" s="3"/>
      <c r="F45" s="3"/>
      <c r="G45" s="3"/>
      <c r="H45" s="14"/>
      <c r="I45" s="14"/>
      <c r="J45" s="3"/>
      <c r="K45" s="3"/>
    </row>
    <row r="46" spans="1:13" ht="16.5" thickBot="1" x14ac:dyDescent="0.3">
      <c r="A46" s="15"/>
      <c r="B46" s="15"/>
      <c r="C46" s="16"/>
      <c r="D46" s="17"/>
      <c r="E46" s="17"/>
      <c r="F46" s="3"/>
      <c r="G46" s="3"/>
      <c r="H46" s="3"/>
      <c r="I46" s="3"/>
      <c r="J46" s="3"/>
      <c r="K46" s="3"/>
    </row>
    <row r="47" spans="1:13" ht="16.5" thickBot="1" x14ac:dyDescent="0.3">
      <c r="A47" s="145" t="s">
        <v>6</v>
      </c>
      <c r="B47" s="145" t="s">
        <v>7</v>
      </c>
      <c r="C47" s="147" t="s">
        <v>8</v>
      </c>
      <c r="D47" s="147"/>
      <c r="E47" s="147"/>
      <c r="F47" s="147"/>
      <c r="G47" s="147"/>
      <c r="H47" s="147"/>
      <c r="I47" s="147"/>
      <c r="J47" s="148"/>
      <c r="K47" s="3"/>
      <c r="L47" s="151" t="s">
        <v>9</v>
      </c>
      <c r="M47" s="149" t="s">
        <v>10</v>
      </c>
    </row>
    <row r="48" spans="1:13" ht="16.5" thickBot="1" x14ac:dyDescent="0.3">
      <c r="A48" s="146"/>
      <c r="B48" s="146"/>
      <c r="C48" s="18" t="s">
        <v>11</v>
      </c>
      <c r="D48" s="19" t="s">
        <v>12</v>
      </c>
      <c r="E48" s="19" t="s">
        <v>13</v>
      </c>
      <c r="F48" s="20" t="s">
        <v>14</v>
      </c>
      <c r="G48" s="20" t="s">
        <v>15</v>
      </c>
      <c r="H48" s="20" t="s">
        <v>16</v>
      </c>
      <c r="I48" s="21" t="s">
        <v>17</v>
      </c>
      <c r="J48" s="22" t="s">
        <v>18</v>
      </c>
      <c r="K48" s="3"/>
      <c r="L48" s="152"/>
      <c r="M48" s="150"/>
    </row>
    <row r="49" spans="1:13" ht="15.75" x14ac:dyDescent="0.25">
      <c r="A49" s="45" t="s">
        <v>50</v>
      </c>
      <c r="B49" s="24">
        <v>21.6</v>
      </c>
      <c r="C49" s="25"/>
      <c r="D49" s="26">
        <v>1</v>
      </c>
      <c r="E49" s="26"/>
      <c r="F49" s="27">
        <v>1</v>
      </c>
      <c r="G49" s="27"/>
      <c r="H49" s="27"/>
      <c r="I49" s="28"/>
      <c r="J49" s="29">
        <f t="shared" ref="J49:J57" si="4">SUM(C49:I49)</f>
        <v>2</v>
      </c>
      <c r="K49" s="3"/>
      <c r="L49" s="99">
        <f>'Jednotkové ceny'!$C$8</f>
        <v>0</v>
      </c>
      <c r="M49" s="30">
        <f t="shared" ref="M49:M57" si="5">B49*J49*L49</f>
        <v>0</v>
      </c>
    </row>
    <row r="50" spans="1:13" ht="15.75" x14ac:dyDescent="0.25">
      <c r="A50" s="23" t="s">
        <v>30</v>
      </c>
      <c r="B50" s="24">
        <v>34.5</v>
      </c>
      <c r="C50" s="31">
        <v>1</v>
      </c>
      <c r="D50" s="32"/>
      <c r="E50" s="32">
        <v>1</v>
      </c>
      <c r="F50" s="33"/>
      <c r="G50" s="33">
        <v>1</v>
      </c>
      <c r="H50" s="33"/>
      <c r="I50" s="34"/>
      <c r="J50" s="35">
        <f t="shared" si="4"/>
        <v>3</v>
      </c>
      <c r="K50" s="3"/>
      <c r="L50" s="99">
        <f>'Jednotkové ceny'!$C$8</f>
        <v>0</v>
      </c>
      <c r="M50" s="30">
        <f t="shared" si="5"/>
        <v>0</v>
      </c>
    </row>
    <row r="51" spans="1:13" ht="15.75" x14ac:dyDescent="0.25">
      <c r="A51" s="23" t="s">
        <v>62</v>
      </c>
      <c r="B51" s="24">
        <v>9.6999999999999993</v>
      </c>
      <c r="C51" s="31">
        <v>1</v>
      </c>
      <c r="D51" s="32"/>
      <c r="E51" s="32">
        <v>1</v>
      </c>
      <c r="F51" s="33"/>
      <c r="G51" s="33">
        <v>1</v>
      </c>
      <c r="H51" s="33"/>
      <c r="I51" s="34"/>
      <c r="J51" s="35">
        <f t="shared" si="4"/>
        <v>3</v>
      </c>
      <c r="K51" s="3"/>
      <c r="L51" s="99">
        <f>'Jednotkové ceny'!$C$8</f>
        <v>0</v>
      </c>
      <c r="M51" s="30">
        <f t="shared" si="5"/>
        <v>0</v>
      </c>
    </row>
    <row r="52" spans="1:13" ht="15.75" x14ac:dyDescent="0.25">
      <c r="A52" s="23" t="s">
        <v>42</v>
      </c>
      <c r="B52" s="24">
        <v>3.7</v>
      </c>
      <c r="C52" s="31">
        <v>1</v>
      </c>
      <c r="D52" s="32"/>
      <c r="E52" s="32">
        <v>1</v>
      </c>
      <c r="F52" s="33"/>
      <c r="G52" s="33">
        <v>1</v>
      </c>
      <c r="H52" s="33"/>
      <c r="I52" s="34"/>
      <c r="J52" s="35">
        <f t="shared" si="4"/>
        <v>3</v>
      </c>
      <c r="K52" s="3"/>
      <c r="L52" s="99">
        <f>'Jednotkové ceny'!$C$8</f>
        <v>0</v>
      </c>
      <c r="M52" s="30">
        <f t="shared" si="5"/>
        <v>0</v>
      </c>
    </row>
    <row r="53" spans="1:13" ht="15.75" x14ac:dyDescent="0.25">
      <c r="A53" s="23" t="s">
        <v>35</v>
      </c>
      <c r="B53" s="24">
        <v>37.5</v>
      </c>
      <c r="C53" s="31">
        <v>1</v>
      </c>
      <c r="D53" s="32">
        <v>1</v>
      </c>
      <c r="E53" s="32">
        <v>1</v>
      </c>
      <c r="F53" s="33">
        <v>1</v>
      </c>
      <c r="G53" s="33">
        <v>1</v>
      </c>
      <c r="H53" s="33"/>
      <c r="I53" s="34"/>
      <c r="J53" s="35">
        <f t="shared" si="4"/>
        <v>5</v>
      </c>
      <c r="K53" s="3"/>
      <c r="L53" s="99">
        <f>'Jednotkové ceny'!$C$8</f>
        <v>0</v>
      </c>
      <c r="M53" s="30">
        <f t="shared" si="5"/>
        <v>0</v>
      </c>
    </row>
    <row r="54" spans="1:13" ht="15.75" x14ac:dyDescent="0.25">
      <c r="A54" s="46" t="s">
        <v>91</v>
      </c>
      <c r="B54" s="24">
        <v>3</v>
      </c>
      <c r="C54" s="31">
        <v>1</v>
      </c>
      <c r="D54" s="32">
        <v>1</v>
      </c>
      <c r="E54" s="32">
        <v>1</v>
      </c>
      <c r="F54" s="33">
        <v>1</v>
      </c>
      <c r="G54" s="33">
        <v>1</v>
      </c>
      <c r="H54" s="33"/>
      <c r="I54" s="34"/>
      <c r="J54" s="35">
        <f t="shared" si="4"/>
        <v>5</v>
      </c>
      <c r="K54" s="3"/>
      <c r="L54" s="99">
        <f>'Jednotkové ceny'!$C$10</f>
        <v>0</v>
      </c>
      <c r="M54" s="30">
        <f t="shared" si="5"/>
        <v>0</v>
      </c>
    </row>
    <row r="55" spans="1:13" ht="15.75" x14ac:dyDescent="0.25">
      <c r="A55" s="46" t="s">
        <v>129</v>
      </c>
      <c r="B55" s="24">
        <v>3</v>
      </c>
      <c r="C55" s="31"/>
      <c r="D55" s="32"/>
      <c r="E55" s="32"/>
      <c r="F55" s="33"/>
      <c r="G55" s="33">
        <v>1</v>
      </c>
      <c r="H55" s="33"/>
      <c r="I55" s="34"/>
      <c r="J55" s="35">
        <f t="shared" si="4"/>
        <v>1</v>
      </c>
      <c r="K55" s="3"/>
      <c r="L55" s="99">
        <f>'Jednotkové ceny'!$C$11</f>
        <v>0</v>
      </c>
      <c r="M55" s="30">
        <f t="shared" si="5"/>
        <v>0</v>
      </c>
    </row>
    <row r="56" spans="1:13" ht="15.75" x14ac:dyDescent="0.25">
      <c r="A56" s="47" t="s">
        <v>53</v>
      </c>
      <c r="B56" s="24">
        <v>10</v>
      </c>
      <c r="C56" s="31">
        <v>1</v>
      </c>
      <c r="D56" s="32">
        <v>1</v>
      </c>
      <c r="E56" s="32">
        <v>1</v>
      </c>
      <c r="F56" s="33">
        <v>1</v>
      </c>
      <c r="G56" s="33">
        <v>1</v>
      </c>
      <c r="H56" s="33"/>
      <c r="I56" s="34"/>
      <c r="J56" s="35">
        <f t="shared" si="4"/>
        <v>5</v>
      </c>
      <c r="K56" s="3"/>
      <c r="L56" s="99">
        <f>'Jednotkové ceny'!$C$10</f>
        <v>0</v>
      </c>
      <c r="M56" s="30">
        <f t="shared" si="5"/>
        <v>0</v>
      </c>
    </row>
    <row r="57" spans="1:13" ht="16.5" thickBot="1" x14ac:dyDescent="0.3">
      <c r="A57" s="47" t="s">
        <v>134</v>
      </c>
      <c r="B57" s="24">
        <v>10</v>
      </c>
      <c r="C57" s="31"/>
      <c r="D57" s="32"/>
      <c r="E57" s="32"/>
      <c r="F57" s="33"/>
      <c r="G57" s="33">
        <v>1</v>
      </c>
      <c r="H57" s="33"/>
      <c r="I57" s="34"/>
      <c r="J57" s="35">
        <f t="shared" si="4"/>
        <v>1</v>
      </c>
      <c r="K57" s="3"/>
      <c r="L57" s="100">
        <f>'Jednotkové ceny'!$C$11</f>
        <v>0</v>
      </c>
      <c r="M57" s="122">
        <f t="shared" si="5"/>
        <v>0</v>
      </c>
    </row>
    <row r="58" spans="1:13" ht="16.5" thickBot="1" x14ac:dyDescent="0.3">
      <c r="A58" s="37"/>
      <c r="B58" s="37"/>
      <c r="C58" s="38"/>
      <c r="D58" s="38"/>
      <c r="E58" s="38"/>
      <c r="F58" s="39"/>
      <c r="G58" s="39"/>
      <c r="H58" s="39"/>
      <c r="I58" s="39"/>
      <c r="J58" s="40"/>
      <c r="K58" s="3"/>
      <c r="L58" s="41"/>
    </row>
    <row r="59" spans="1:13" ht="16.5" thickBot="1" x14ac:dyDescent="0.3">
      <c r="A59" s="13" t="s">
        <v>138</v>
      </c>
      <c r="B59" s="156"/>
      <c r="C59" s="43"/>
      <c r="D59" s="43"/>
      <c r="E59" s="43"/>
      <c r="F59" s="3"/>
      <c r="G59" s="3"/>
      <c r="H59" s="3"/>
      <c r="I59" s="3"/>
      <c r="J59" s="13" t="s">
        <v>32</v>
      </c>
      <c r="K59" s="3"/>
      <c r="M59" s="44">
        <f>SUM(M49:M58)</f>
        <v>0</v>
      </c>
    </row>
    <row r="60" spans="1:13" ht="15.75" x14ac:dyDescent="0.25">
      <c r="A60" s="13"/>
      <c r="B60" s="43"/>
      <c r="C60" s="43"/>
      <c r="D60" s="43"/>
      <c r="E60" s="43"/>
      <c r="F60" s="3"/>
      <c r="G60" s="3"/>
      <c r="H60" s="3"/>
      <c r="I60" s="3"/>
      <c r="J60" s="13"/>
      <c r="K60" s="3"/>
      <c r="M60" s="157"/>
    </row>
    <row r="61" spans="1:13" ht="15.75" x14ac:dyDescent="0.25">
      <c r="A61" s="13" t="s">
        <v>64</v>
      </c>
      <c r="B61" s="13"/>
      <c r="C61" s="3"/>
      <c r="D61" s="3"/>
      <c r="E61" s="3"/>
      <c r="F61" s="3"/>
      <c r="G61" s="3"/>
      <c r="H61" s="14"/>
      <c r="I61" s="14"/>
      <c r="J61" s="3"/>
      <c r="K61" s="3"/>
    </row>
    <row r="62" spans="1:13" ht="16.5" thickBot="1" x14ac:dyDescent="0.3">
      <c r="A62" s="15"/>
      <c r="B62" s="15"/>
      <c r="C62" s="16"/>
      <c r="D62" s="17"/>
      <c r="E62" s="17"/>
      <c r="F62" s="3"/>
      <c r="G62" s="3"/>
      <c r="H62" s="3"/>
      <c r="I62" s="3"/>
      <c r="J62" s="3"/>
      <c r="K62" s="3"/>
    </row>
    <row r="63" spans="1:13" ht="16.5" thickBot="1" x14ac:dyDescent="0.3">
      <c r="A63" s="145" t="s">
        <v>6</v>
      </c>
      <c r="B63" s="145" t="s">
        <v>7</v>
      </c>
      <c r="C63" s="147" t="s">
        <v>8</v>
      </c>
      <c r="D63" s="147"/>
      <c r="E63" s="147"/>
      <c r="F63" s="147"/>
      <c r="G63" s="147"/>
      <c r="H63" s="147"/>
      <c r="I63" s="147"/>
      <c r="J63" s="148"/>
      <c r="K63" s="3"/>
      <c r="L63" s="151" t="s">
        <v>9</v>
      </c>
      <c r="M63" s="149" t="s">
        <v>10</v>
      </c>
    </row>
    <row r="64" spans="1:13" ht="16.5" thickBot="1" x14ac:dyDescent="0.3">
      <c r="A64" s="146"/>
      <c r="B64" s="146"/>
      <c r="C64" s="18" t="s">
        <v>11</v>
      </c>
      <c r="D64" s="19" t="s">
        <v>12</v>
      </c>
      <c r="E64" s="19" t="s">
        <v>13</v>
      </c>
      <c r="F64" s="20" t="s">
        <v>14</v>
      </c>
      <c r="G64" s="20" t="s">
        <v>15</v>
      </c>
      <c r="H64" s="20" t="s">
        <v>16</v>
      </c>
      <c r="I64" s="21" t="s">
        <v>17</v>
      </c>
      <c r="J64" s="22" t="s">
        <v>18</v>
      </c>
      <c r="K64" s="3"/>
      <c r="L64" s="152"/>
      <c r="M64" s="150"/>
    </row>
    <row r="65" spans="1:13" ht="15.75" x14ac:dyDescent="0.25">
      <c r="A65" s="45" t="s">
        <v>65</v>
      </c>
      <c r="B65" s="24">
        <v>44.8</v>
      </c>
      <c r="C65" s="25"/>
      <c r="D65" s="26">
        <v>1</v>
      </c>
      <c r="E65" s="26"/>
      <c r="F65" s="27">
        <v>1</v>
      </c>
      <c r="G65" s="27"/>
      <c r="H65" s="27"/>
      <c r="I65" s="28"/>
      <c r="J65" s="29">
        <f t="shared" ref="J65:J70" si="6">SUM(C65:I65)</f>
        <v>2</v>
      </c>
      <c r="K65" s="3"/>
      <c r="L65" s="99">
        <f>'Jednotkové ceny'!$C$8</f>
        <v>0</v>
      </c>
      <c r="M65" s="30">
        <f t="shared" ref="M65:M70" si="7">B65*J65*L65</f>
        <v>0</v>
      </c>
    </row>
    <row r="66" spans="1:13" ht="15.75" x14ac:dyDescent="0.25">
      <c r="A66" s="23" t="s">
        <v>58</v>
      </c>
      <c r="B66" s="24">
        <v>17.399999999999999</v>
      </c>
      <c r="C66" s="31"/>
      <c r="D66" s="32"/>
      <c r="E66" s="32"/>
      <c r="F66" s="33"/>
      <c r="G66" s="33">
        <v>1</v>
      </c>
      <c r="H66" s="33"/>
      <c r="I66" s="34"/>
      <c r="J66" s="35">
        <f t="shared" si="6"/>
        <v>1</v>
      </c>
      <c r="K66" s="3"/>
      <c r="L66" s="99">
        <f>'Jednotkové ceny'!$C$8</f>
        <v>0</v>
      </c>
      <c r="M66" s="30">
        <f t="shared" si="7"/>
        <v>0</v>
      </c>
    </row>
    <row r="67" spans="1:13" ht="15.75" x14ac:dyDescent="0.25">
      <c r="A67" s="23" t="s">
        <v>66</v>
      </c>
      <c r="B67" s="24">
        <v>36.799999999999997</v>
      </c>
      <c r="C67" s="31"/>
      <c r="D67" s="32">
        <v>1</v>
      </c>
      <c r="E67" s="32"/>
      <c r="F67" s="33">
        <v>1</v>
      </c>
      <c r="G67" s="33"/>
      <c r="H67" s="33"/>
      <c r="I67" s="34"/>
      <c r="J67" s="35">
        <f t="shared" si="6"/>
        <v>2</v>
      </c>
      <c r="K67" s="3"/>
      <c r="L67" s="99">
        <f>'Jednotkové ceny'!$C$8</f>
        <v>0</v>
      </c>
      <c r="M67" s="30">
        <f t="shared" si="7"/>
        <v>0</v>
      </c>
    </row>
    <row r="68" spans="1:13" ht="15.75" x14ac:dyDescent="0.25">
      <c r="A68" s="23" t="s">
        <v>59</v>
      </c>
      <c r="B68" s="24">
        <v>50.85</v>
      </c>
      <c r="C68" s="31"/>
      <c r="D68" s="32">
        <v>1</v>
      </c>
      <c r="E68" s="32"/>
      <c r="F68" s="33">
        <v>1</v>
      </c>
      <c r="G68" s="33"/>
      <c r="H68" s="33"/>
      <c r="I68" s="34"/>
      <c r="J68" s="35">
        <f t="shared" si="6"/>
        <v>2</v>
      </c>
      <c r="K68" s="3"/>
      <c r="L68" s="99">
        <f>'Jednotkové ceny'!$C$8</f>
        <v>0</v>
      </c>
      <c r="M68" s="30">
        <f t="shared" si="7"/>
        <v>0</v>
      </c>
    </row>
    <row r="69" spans="1:13" ht="15.75" x14ac:dyDescent="0.25">
      <c r="A69" s="46" t="s">
        <v>97</v>
      </c>
      <c r="B69" s="24">
        <v>5.9</v>
      </c>
      <c r="C69" s="31"/>
      <c r="D69" s="32">
        <v>1</v>
      </c>
      <c r="E69" s="32"/>
      <c r="F69" s="33">
        <v>1</v>
      </c>
      <c r="G69" s="33"/>
      <c r="H69" s="33"/>
      <c r="I69" s="34"/>
      <c r="J69" s="35">
        <f t="shared" si="6"/>
        <v>2</v>
      </c>
      <c r="K69" s="3"/>
      <c r="L69" s="99">
        <f>'Jednotkové ceny'!$C$10</f>
        <v>0</v>
      </c>
      <c r="M69" s="30">
        <f t="shared" si="7"/>
        <v>0</v>
      </c>
    </row>
    <row r="70" spans="1:13" ht="16.5" thickBot="1" x14ac:dyDescent="0.3">
      <c r="A70" s="46" t="s">
        <v>135</v>
      </c>
      <c r="B70" s="24">
        <v>5.9</v>
      </c>
      <c r="C70" s="31"/>
      <c r="D70" s="32"/>
      <c r="E70" s="32"/>
      <c r="F70" s="33"/>
      <c r="G70" s="33">
        <v>1</v>
      </c>
      <c r="H70" s="33"/>
      <c r="I70" s="34"/>
      <c r="J70" s="35">
        <f t="shared" si="6"/>
        <v>1</v>
      </c>
      <c r="K70" s="3"/>
      <c r="L70" s="100">
        <f>'Jednotkové ceny'!$C$11</f>
        <v>0</v>
      </c>
      <c r="M70" s="122">
        <f t="shared" si="7"/>
        <v>0</v>
      </c>
    </row>
    <row r="71" spans="1:13" ht="16.5" thickBot="1" x14ac:dyDescent="0.3">
      <c r="A71" s="37"/>
      <c r="B71" s="37"/>
      <c r="C71" s="38"/>
      <c r="D71" s="38"/>
      <c r="E71" s="38"/>
      <c r="F71" s="39"/>
      <c r="G71" s="39"/>
      <c r="H71" s="39"/>
      <c r="I71" s="39"/>
      <c r="J71" s="40"/>
      <c r="K71" s="3"/>
      <c r="L71" s="41"/>
    </row>
    <row r="72" spans="1:13" ht="16.5" thickBot="1" x14ac:dyDescent="0.3">
      <c r="A72" s="13" t="s">
        <v>138</v>
      </c>
      <c r="B72" s="156"/>
      <c r="C72" s="43"/>
      <c r="D72" s="43"/>
      <c r="E72" s="43"/>
      <c r="F72" s="3"/>
      <c r="G72" s="3"/>
      <c r="H72" s="3"/>
      <c r="I72" s="3"/>
      <c r="J72" s="13" t="s">
        <v>32</v>
      </c>
      <c r="K72" s="3"/>
      <c r="M72" s="44">
        <f>SUM(M65:M71)</f>
        <v>0</v>
      </c>
    </row>
    <row r="74" spans="1:13" ht="15.75" x14ac:dyDescent="0.25">
      <c r="A74" s="13" t="s">
        <v>67</v>
      </c>
      <c r="B74" s="13"/>
      <c r="C74" s="3"/>
      <c r="D74" s="3"/>
      <c r="E74" s="3"/>
      <c r="F74" s="3"/>
      <c r="G74" s="3"/>
      <c r="H74" s="14"/>
      <c r="I74" s="14"/>
      <c r="J74" s="3"/>
      <c r="K74" s="3"/>
    </row>
    <row r="75" spans="1:13" ht="16.5" thickBot="1" x14ac:dyDescent="0.3">
      <c r="A75" s="15"/>
      <c r="B75" s="15"/>
      <c r="C75" s="16"/>
      <c r="D75" s="17"/>
      <c r="E75" s="17"/>
      <c r="F75" s="3"/>
      <c r="G75" s="3"/>
      <c r="H75" s="3"/>
      <c r="I75" s="3"/>
      <c r="J75" s="3"/>
      <c r="K75" s="3"/>
    </row>
    <row r="76" spans="1:13" ht="16.5" thickBot="1" x14ac:dyDescent="0.3">
      <c r="A76" s="145" t="s">
        <v>6</v>
      </c>
      <c r="B76" s="145" t="s">
        <v>7</v>
      </c>
      <c r="C76" s="147" t="s">
        <v>8</v>
      </c>
      <c r="D76" s="147"/>
      <c r="E76" s="147"/>
      <c r="F76" s="147"/>
      <c r="G76" s="147"/>
      <c r="H76" s="147"/>
      <c r="I76" s="147"/>
      <c r="J76" s="148"/>
      <c r="K76" s="3"/>
      <c r="L76" s="151" t="s">
        <v>9</v>
      </c>
      <c r="M76" s="149" t="s">
        <v>10</v>
      </c>
    </row>
    <row r="77" spans="1:13" ht="16.5" thickBot="1" x14ac:dyDescent="0.3">
      <c r="A77" s="146"/>
      <c r="B77" s="146"/>
      <c r="C77" s="18" t="s">
        <v>11</v>
      </c>
      <c r="D77" s="19" t="s">
        <v>12</v>
      </c>
      <c r="E77" s="19" t="s">
        <v>13</v>
      </c>
      <c r="F77" s="20" t="s">
        <v>14</v>
      </c>
      <c r="G77" s="20" t="s">
        <v>15</v>
      </c>
      <c r="H77" s="20" t="s">
        <v>16</v>
      </c>
      <c r="I77" s="21" t="s">
        <v>17</v>
      </c>
      <c r="J77" s="22" t="s">
        <v>18</v>
      </c>
      <c r="K77" s="3"/>
      <c r="L77" s="152"/>
      <c r="M77" s="150"/>
    </row>
    <row r="78" spans="1:13" ht="15.75" x14ac:dyDescent="0.25">
      <c r="A78" s="45" t="s">
        <v>59</v>
      </c>
      <c r="B78" s="24">
        <v>13.5</v>
      </c>
      <c r="C78" s="25">
        <v>1</v>
      </c>
      <c r="D78" s="26"/>
      <c r="E78" s="26"/>
      <c r="F78" s="27"/>
      <c r="G78" s="27"/>
      <c r="H78" s="27"/>
      <c r="I78" s="28"/>
      <c r="J78" s="29">
        <f t="shared" ref="J78:J83" si="8">SUM(C78:I78)</f>
        <v>1</v>
      </c>
      <c r="K78" s="3"/>
      <c r="L78" s="99">
        <f>'Jednotkové ceny'!$C$8</f>
        <v>0</v>
      </c>
      <c r="M78" s="30">
        <f t="shared" ref="M78:M83" si="9">B78*J78*L78</f>
        <v>0</v>
      </c>
    </row>
    <row r="79" spans="1:13" ht="15.75" x14ac:dyDescent="0.25">
      <c r="A79" s="23" t="s">
        <v>66</v>
      </c>
      <c r="B79" s="24">
        <v>11.4</v>
      </c>
      <c r="C79" s="31">
        <v>1</v>
      </c>
      <c r="D79" s="32"/>
      <c r="E79" s="32"/>
      <c r="F79" s="33"/>
      <c r="G79" s="33"/>
      <c r="H79" s="33"/>
      <c r="I79" s="34"/>
      <c r="J79" s="35">
        <f t="shared" si="8"/>
        <v>1</v>
      </c>
      <c r="K79" s="3"/>
      <c r="L79" s="99">
        <f>'Jednotkové ceny'!$C$8</f>
        <v>0</v>
      </c>
      <c r="M79" s="30">
        <f t="shared" si="9"/>
        <v>0</v>
      </c>
    </row>
    <row r="80" spans="1:13" ht="15.75" x14ac:dyDescent="0.25">
      <c r="A80" s="23" t="s">
        <v>62</v>
      </c>
      <c r="B80" s="24">
        <v>15.8</v>
      </c>
      <c r="C80" s="31">
        <v>1</v>
      </c>
      <c r="D80" s="32"/>
      <c r="E80" s="32"/>
      <c r="F80" s="33"/>
      <c r="G80" s="33"/>
      <c r="H80" s="33"/>
      <c r="I80" s="34"/>
      <c r="J80" s="35">
        <f t="shared" si="8"/>
        <v>1</v>
      </c>
      <c r="K80" s="3"/>
      <c r="L80" s="99">
        <f>'Jednotkové ceny'!$C$8</f>
        <v>0</v>
      </c>
      <c r="M80" s="30">
        <f t="shared" si="9"/>
        <v>0</v>
      </c>
    </row>
    <row r="81" spans="1:13" ht="15.75" x14ac:dyDescent="0.25">
      <c r="A81" s="23" t="s">
        <v>68</v>
      </c>
      <c r="B81" s="24">
        <v>45</v>
      </c>
      <c r="C81" s="31">
        <v>1</v>
      </c>
      <c r="D81" s="32"/>
      <c r="E81" s="32"/>
      <c r="F81" s="33"/>
      <c r="G81" s="33"/>
      <c r="H81" s="33"/>
      <c r="I81" s="34"/>
      <c r="J81" s="35">
        <f t="shared" si="8"/>
        <v>1</v>
      </c>
      <c r="K81" s="3"/>
      <c r="L81" s="99">
        <f>'Jednotkové ceny'!$C$9</f>
        <v>0</v>
      </c>
      <c r="M81" s="30">
        <f t="shared" si="9"/>
        <v>0</v>
      </c>
    </row>
    <row r="82" spans="1:13" ht="15.75" x14ac:dyDescent="0.25">
      <c r="A82" s="46" t="s">
        <v>41</v>
      </c>
      <c r="B82" s="24">
        <v>12</v>
      </c>
      <c r="C82" s="31">
        <v>1</v>
      </c>
      <c r="D82" s="32"/>
      <c r="E82" s="32"/>
      <c r="F82" s="33"/>
      <c r="G82" s="33"/>
      <c r="H82" s="33"/>
      <c r="I82" s="34"/>
      <c r="J82" s="35">
        <f t="shared" si="8"/>
        <v>1</v>
      </c>
      <c r="K82" s="3"/>
      <c r="L82" s="99">
        <f>'Jednotkové ceny'!$C$10</f>
        <v>0</v>
      </c>
      <c r="M82" s="30">
        <f t="shared" si="9"/>
        <v>0</v>
      </c>
    </row>
    <row r="83" spans="1:13" ht="16.5" thickBot="1" x14ac:dyDescent="0.3">
      <c r="A83" s="46" t="s">
        <v>129</v>
      </c>
      <c r="B83" s="24">
        <v>12</v>
      </c>
      <c r="C83" s="31">
        <v>1</v>
      </c>
      <c r="D83" s="32"/>
      <c r="E83" s="32"/>
      <c r="F83" s="33"/>
      <c r="G83" s="33"/>
      <c r="H83" s="33"/>
      <c r="I83" s="34"/>
      <c r="J83" s="35">
        <f t="shared" si="8"/>
        <v>1</v>
      </c>
      <c r="K83" s="3"/>
      <c r="L83" s="100">
        <f>'Jednotkové ceny'!$C$11</f>
        <v>0</v>
      </c>
      <c r="M83" s="122">
        <f t="shared" si="9"/>
        <v>0</v>
      </c>
    </row>
    <row r="84" spans="1:13" ht="16.5" thickBot="1" x14ac:dyDescent="0.3">
      <c r="A84" s="37"/>
      <c r="B84" s="37"/>
      <c r="C84" s="38"/>
      <c r="D84" s="38"/>
      <c r="E84" s="38"/>
      <c r="F84" s="39"/>
      <c r="G84" s="39"/>
      <c r="H84" s="39"/>
      <c r="I84" s="39"/>
      <c r="J84" s="40"/>
      <c r="K84" s="3"/>
      <c r="L84" s="41"/>
    </row>
    <row r="85" spans="1:13" ht="16.5" thickBot="1" x14ac:dyDescent="0.3">
      <c r="A85" s="13" t="s">
        <v>138</v>
      </c>
      <c r="B85" s="156"/>
      <c r="C85" s="43"/>
      <c r="D85" s="43"/>
      <c r="E85" s="43"/>
      <c r="F85" s="3"/>
      <c r="G85" s="3"/>
      <c r="H85" s="3"/>
      <c r="I85" s="3"/>
      <c r="J85" s="13" t="s">
        <v>32</v>
      </c>
      <c r="K85" s="3"/>
      <c r="M85" s="44">
        <f>SUM(M78:M84)</f>
        <v>0</v>
      </c>
    </row>
    <row r="87" spans="1:13" ht="15.75" x14ac:dyDescent="0.25">
      <c r="A87" s="13" t="s">
        <v>69</v>
      </c>
      <c r="B87" s="13"/>
      <c r="C87" s="3"/>
      <c r="D87" s="3"/>
      <c r="E87" s="3"/>
      <c r="F87" s="3"/>
      <c r="G87" s="3"/>
      <c r="H87" s="14"/>
      <c r="I87" s="14"/>
      <c r="J87" s="3"/>
      <c r="K87" s="3"/>
    </row>
    <row r="88" spans="1:13" ht="16.5" thickBot="1" x14ac:dyDescent="0.3">
      <c r="A88" s="15"/>
      <c r="B88" s="15"/>
      <c r="C88" s="16"/>
      <c r="D88" s="17"/>
      <c r="E88" s="17"/>
      <c r="F88" s="3"/>
      <c r="G88" s="3"/>
      <c r="H88" s="3"/>
      <c r="I88" s="3"/>
      <c r="J88" s="3"/>
      <c r="K88" s="3"/>
    </row>
    <row r="89" spans="1:13" ht="16.5" thickBot="1" x14ac:dyDescent="0.3">
      <c r="A89" s="145" t="s">
        <v>6</v>
      </c>
      <c r="B89" s="145" t="s">
        <v>7</v>
      </c>
      <c r="C89" s="147" t="s">
        <v>8</v>
      </c>
      <c r="D89" s="147"/>
      <c r="E89" s="147"/>
      <c r="F89" s="147"/>
      <c r="G89" s="147"/>
      <c r="H89" s="147"/>
      <c r="I89" s="147"/>
      <c r="J89" s="148"/>
      <c r="K89" s="3"/>
      <c r="L89" s="151" t="s">
        <v>9</v>
      </c>
      <c r="M89" s="149" t="s">
        <v>10</v>
      </c>
    </row>
    <row r="90" spans="1:13" ht="16.5" thickBot="1" x14ac:dyDescent="0.3">
      <c r="A90" s="146"/>
      <c r="B90" s="146"/>
      <c r="C90" s="18" t="s">
        <v>11</v>
      </c>
      <c r="D90" s="19" t="s">
        <v>12</v>
      </c>
      <c r="E90" s="19" t="s">
        <v>13</v>
      </c>
      <c r="F90" s="20" t="s">
        <v>14</v>
      </c>
      <c r="G90" s="20" t="s">
        <v>15</v>
      </c>
      <c r="H90" s="20" t="s">
        <v>16</v>
      </c>
      <c r="I90" s="21" t="s">
        <v>17</v>
      </c>
      <c r="J90" s="22" t="s">
        <v>18</v>
      </c>
      <c r="K90" s="3"/>
      <c r="L90" s="152"/>
      <c r="M90" s="150"/>
    </row>
    <row r="91" spans="1:13" ht="15.75" x14ac:dyDescent="0.25">
      <c r="A91" s="45" t="s">
        <v>22</v>
      </c>
      <c r="B91" s="24">
        <v>59.85</v>
      </c>
      <c r="C91" s="25"/>
      <c r="D91" s="26">
        <v>1</v>
      </c>
      <c r="E91" s="26"/>
      <c r="F91" s="27">
        <v>1</v>
      </c>
      <c r="G91" s="27"/>
      <c r="H91" s="27"/>
      <c r="I91" s="28"/>
      <c r="J91" s="29">
        <f t="shared" ref="J91:J94" si="10">SUM(C91:I91)</f>
        <v>2</v>
      </c>
      <c r="K91" s="3"/>
      <c r="L91" s="99">
        <f>'Jednotkové ceny'!$C$8</f>
        <v>0</v>
      </c>
      <c r="M91" s="30">
        <f t="shared" ref="M91:M94" si="11">B91*J91*L91</f>
        <v>0</v>
      </c>
    </row>
    <row r="92" spans="1:13" ht="15.75" x14ac:dyDescent="0.25">
      <c r="A92" s="23" t="s">
        <v>66</v>
      </c>
      <c r="B92" s="24">
        <v>6.7</v>
      </c>
      <c r="C92" s="31"/>
      <c r="D92" s="32">
        <v>1</v>
      </c>
      <c r="E92" s="32"/>
      <c r="F92" s="33">
        <v>1</v>
      </c>
      <c r="G92" s="33"/>
      <c r="H92" s="33"/>
      <c r="I92" s="34"/>
      <c r="J92" s="35">
        <f t="shared" si="10"/>
        <v>2</v>
      </c>
      <c r="K92" s="3"/>
      <c r="L92" s="99">
        <f>'Jednotkové ceny'!$C$8</f>
        <v>0</v>
      </c>
      <c r="M92" s="30">
        <f t="shared" si="11"/>
        <v>0</v>
      </c>
    </row>
    <row r="93" spans="1:13" ht="15.75" x14ac:dyDescent="0.25">
      <c r="A93" s="46" t="s">
        <v>41</v>
      </c>
      <c r="B93" s="24">
        <v>2</v>
      </c>
      <c r="C93" s="31"/>
      <c r="D93" s="32">
        <v>1</v>
      </c>
      <c r="E93" s="32"/>
      <c r="F93" s="33">
        <v>1</v>
      </c>
      <c r="G93" s="33"/>
      <c r="H93" s="33"/>
      <c r="I93" s="34"/>
      <c r="J93" s="35">
        <f t="shared" si="10"/>
        <v>2</v>
      </c>
      <c r="K93" s="3"/>
      <c r="L93" s="99">
        <f>'Jednotkové ceny'!$C$10</f>
        <v>0</v>
      </c>
      <c r="M93" s="30">
        <f t="shared" si="11"/>
        <v>0</v>
      </c>
    </row>
    <row r="94" spans="1:13" ht="16.5" thickBot="1" x14ac:dyDescent="0.3">
      <c r="A94" s="46" t="s">
        <v>129</v>
      </c>
      <c r="B94" s="24">
        <v>2</v>
      </c>
      <c r="C94" s="31"/>
      <c r="D94" s="32"/>
      <c r="E94" s="32"/>
      <c r="F94" s="33"/>
      <c r="G94" s="33">
        <v>1</v>
      </c>
      <c r="H94" s="33"/>
      <c r="I94" s="34"/>
      <c r="J94" s="35">
        <f t="shared" si="10"/>
        <v>1</v>
      </c>
      <c r="K94" s="3"/>
      <c r="L94" s="100">
        <f>'Jednotkové ceny'!$C$11</f>
        <v>0</v>
      </c>
      <c r="M94" s="122">
        <f t="shared" si="11"/>
        <v>0</v>
      </c>
    </row>
    <row r="95" spans="1:13" ht="16.5" thickBot="1" x14ac:dyDescent="0.3">
      <c r="A95" s="37"/>
      <c r="B95" s="37"/>
      <c r="C95" s="38"/>
      <c r="D95" s="38"/>
      <c r="E95" s="38"/>
      <c r="F95" s="39"/>
      <c r="G95" s="39"/>
      <c r="H95" s="39"/>
      <c r="I95" s="39"/>
      <c r="J95" s="40"/>
      <c r="K95" s="3"/>
      <c r="L95" s="41"/>
    </row>
    <row r="96" spans="1:13" ht="16.5" thickBot="1" x14ac:dyDescent="0.3">
      <c r="A96" s="13" t="s">
        <v>138</v>
      </c>
      <c r="B96" s="156"/>
      <c r="C96" s="43"/>
      <c r="D96" s="43"/>
      <c r="E96" s="43"/>
      <c r="F96" s="3"/>
      <c r="G96" s="3"/>
      <c r="H96" s="3"/>
      <c r="I96" s="3"/>
      <c r="J96" s="13" t="s">
        <v>32</v>
      </c>
      <c r="K96" s="3"/>
      <c r="M96" s="44">
        <f>SUM(M91:M95)</f>
        <v>0</v>
      </c>
    </row>
    <row r="98" spans="1:13" ht="15.75" x14ac:dyDescent="0.25">
      <c r="A98" s="13" t="s">
        <v>145</v>
      </c>
    </row>
    <row r="99" spans="1:13" ht="15.75" thickBot="1" x14ac:dyDescent="0.3"/>
    <row r="100" spans="1:13" ht="15.75" x14ac:dyDescent="0.25">
      <c r="A100" s="108" t="s">
        <v>45</v>
      </c>
      <c r="B100" s="109">
        <f>B11+B12+B20+B21+B22+B23+B24+B33+B34+B35+B36+B37+B38+B40+B49+B50+B51+B52+B53+B54+B56+B65+B66+B67+B68+B69+B78+B79+B80+B82+B91+B92+B93</f>
        <v>793.6</v>
      </c>
      <c r="C100" s="107"/>
      <c r="D100" s="51"/>
      <c r="E100" s="51"/>
      <c r="F100" s="52"/>
      <c r="G100" s="52"/>
      <c r="H100" s="52"/>
      <c r="I100" s="52"/>
      <c r="J100" s="127">
        <f>2*7/365.25</f>
        <v>3.8329911019849415E-2</v>
      </c>
      <c r="K100" s="3"/>
      <c r="L100" s="98">
        <f>'Jednotkové ceny'!$C$12</f>
        <v>0</v>
      </c>
      <c r="M100" s="48">
        <f>B100*J100*L100</f>
        <v>0</v>
      </c>
    </row>
    <row r="101" spans="1:13" ht="15.75" x14ac:dyDescent="0.25">
      <c r="A101" s="72" t="s">
        <v>86</v>
      </c>
      <c r="B101" s="113">
        <f>B81</f>
        <v>45</v>
      </c>
      <c r="C101" s="107"/>
      <c r="D101" s="51"/>
      <c r="E101" s="51"/>
      <c r="F101" s="52"/>
      <c r="G101" s="52"/>
      <c r="H101" s="52"/>
      <c r="I101" s="52"/>
      <c r="J101" s="127">
        <f t="shared" ref="J101:J102" si="12">2*7/365.25</f>
        <v>3.8329911019849415E-2</v>
      </c>
      <c r="K101" s="3"/>
      <c r="L101" s="99">
        <f>'Jednotkové ceny'!C13</f>
        <v>0</v>
      </c>
      <c r="M101" s="49">
        <f>B101*J101*L101</f>
        <v>0</v>
      </c>
    </row>
    <row r="102" spans="1:13" ht="16.5" thickBot="1" x14ac:dyDescent="0.3">
      <c r="A102" s="69" t="s">
        <v>31</v>
      </c>
      <c r="B102" s="114">
        <v>215</v>
      </c>
      <c r="C102" s="107"/>
      <c r="D102" s="51"/>
      <c r="E102" s="51"/>
      <c r="F102" s="52"/>
      <c r="G102" s="52"/>
      <c r="H102" s="52"/>
      <c r="I102" s="52"/>
      <c r="J102" s="127">
        <f t="shared" si="12"/>
        <v>3.8329911019849415E-2</v>
      </c>
      <c r="K102" s="3"/>
      <c r="L102" s="100">
        <f>'Jednotkové ceny'!$C$14</f>
        <v>0</v>
      </c>
      <c r="M102" s="50">
        <f>B102*J102*L102</f>
        <v>0</v>
      </c>
    </row>
    <row r="103" spans="1:13" ht="15.75" thickBot="1" x14ac:dyDescent="0.3"/>
    <row r="104" spans="1:13" ht="16.5" thickBot="1" x14ac:dyDescent="0.3">
      <c r="A104" s="13" t="s">
        <v>138</v>
      </c>
      <c r="B104" s="156"/>
      <c r="C104" s="43"/>
      <c r="D104" s="43"/>
      <c r="E104" s="43"/>
      <c r="F104" s="3"/>
      <c r="G104" s="3"/>
      <c r="H104" s="3"/>
      <c r="I104" s="3"/>
      <c r="J104" s="13" t="s">
        <v>32</v>
      </c>
      <c r="K104" s="3"/>
      <c r="M104" s="44">
        <f>SUM(M100:M102)</f>
        <v>0</v>
      </c>
    </row>
    <row r="106" spans="1:13" x14ac:dyDescent="0.25">
      <c r="A106" s="71" t="s">
        <v>93</v>
      </c>
    </row>
    <row r="107" spans="1:13" x14ac:dyDescent="0.25">
      <c r="A107" s="70" t="s">
        <v>94</v>
      </c>
    </row>
    <row r="108" spans="1:13" x14ac:dyDescent="0.25">
      <c r="A108" s="70" t="s">
        <v>154</v>
      </c>
    </row>
    <row r="109" spans="1:13" x14ac:dyDescent="0.25">
      <c r="A109" s="71"/>
    </row>
    <row r="110" spans="1:13" x14ac:dyDescent="0.25">
      <c r="A110" s="71"/>
    </row>
    <row r="111" spans="1:13" x14ac:dyDescent="0.25">
      <c r="A111" s="70"/>
    </row>
  </sheetData>
  <sheetProtection algorithmName="SHA-512" hashValue="NmMfLA0EHmJeHSyOK+PzkvYhWYXEDUCj+6K13t2yFtEnmRSHm2PjrflDUzGmCs6t6bcz2n2u0ceeuHgLccb9vA==" saltValue="+5+rQ9y6+gjIKWWc5aF8ng==" spinCount="100000" sheet="1" objects="1" scenarios="1"/>
  <protectedRanges>
    <protectedRange sqref="B14 B27 B43 B59 B72 B85 B96 B104" name="Oblast1"/>
  </protectedRanges>
  <mergeCells count="36">
    <mergeCell ref="L9:L10"/>
    <mergeCell ref="M9:M10"/>
    <mergeCell ref="A18:A19"/>
    <mergeCell ref="B18:B19"/>
    <mergeCell ref="C18:J18"/>
    <mergeCell ref="L18:L19"/>
    <mergeCell ref="M18:M19"/>
    <mergeCell ref="C9:J9"/>
    <mergeCell ref="M31:M32"/>
    <mergeCell ref="A47:A48"/>
    <mergeCell ref="B47:B48"/>
    <mergeCell ref="C47:J47"/>
    <mergeCell ref="L47:L48"/>
    <mergeCell ref="M47:M48"/>
    <mergeCell ref="M63:M64"/>
    <mergeCell ref="A76:A77"/>
    <mergeCell ref="B76:B77"/>
    <mergeCell ref="C76:J76"/>
    <mergeCell ref="L76:L77"/>
    <mergeCell ref="M76:M77"/>
    <mergeCell ref="M89:M90"/>
    <mergeCell ref="A1:K1"/>
    <mergeCell ref="A89:A90"/>
    <mergeCell ref="B89:B90"/>
    <mergeCell ref="C89:J89"/>
    <mergeCell ref="L89:L90"/>
    <mergeCell ref="A63:A64"/>
    <mergeCell ref="B63:B64"/>
    <mergeCell ref="C63:J63"/>
    <mergeCell ref="L63:L64"/>
    <mergeCell ref="A31:A32"/>
    <mergeCell ref="B31:B32"/>
    <mergeCell ref="C31:J31"/>
    <mergeCell ref="L31:L32"/>
    <mergeCell ref="A9:A10"/>
    <mergeCell ref="B9:B10"/>
  </mergeCells>
  <pageMargins left="0.7" right="0.7" top="0.78740157499999996" bottom="0.78740157499999996" header="0.3" footer="0.3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60"/>
  <sheetViews>
    <sheetView zoomScaleNormal="100" zoomScaleSheetLayoutView="77" workbookViewId="0">
      <selection activeCell="B19" activeCellId="3" sqref="B53 B46 B33 B19"/>
    </sheetView>
  </sheetViews>
  <sheetFormatPr defaultRowHeight="15" x14ac:dyDescent="0.25"/>
  <cols>
    <col min="1" max="1" width="45.140625" customWidth="1"/>
  </cols>
  <sheetData>
    <row r="1" spans="1:13" ht="15.75" x14ac:dyDescent="0.25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"/>
      <c r="M1" s="1"/>
    </row>
    <row r="2" spans="1:13" ht="16.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3" ht="16.5" thickBot="1" x14ac:dyDescent="0.3">
      <c r="A3" s="4" t="s">
        <v>1</v>
      </c>
      <c r="B3" s="5"/>
      <c r="C3" s="6"/>
      <c r="D3" s="7"/>
      <c r="E3" s="4" t="s">
        <v>2</v>
      </c>
      <c r="F3" s="8"/>
      <c r="H3" s="4" t="s">
        <v>3</v>
      </c>
      <c r="I3" s="8"/>
    </row>
    <row r="4" spans="1:13" ht="15.75" x14ac:dyDescent="0.25">
      <c r="A4" s="9"/>
      <c r="B4" s="9"/>
      <c r="C4" s="10"/>
      <c r="D4" s="7"/>
      <c r="E4" s="9"/>
      <c r="F4" s="7"/>
      <c r="H4" s="9"/>
      <c r="I4" s="7"/>
    </row>
    <row r="5" spans="1:13" ht="15.75" x14ac:dyDescent="0.25">
      <c r="A5" s="13" t="s">
        <v>98</v>
      </c>
      <c r="B5" s="13"/>
      <c r="C5" s="3"/>
      <c r="D5" s="3"/>
      <c r="E5" s="3"/>
      <c r="F5" s="3"/>
      <c r="G5" s="3"/>
      <c r="H5" s="14"/>
      <c r="I5" s="14"/>
      <c r="J5" s="3"/>
      <c r="K5" s="3"/>
    </row>
    <row r="7" spans="1:13" ht="15.75" x14ac:dyDescent="0.25">
      <c r="A7" s="13" t="s">
        <v>99</v>
      </c>
      <c r="B7" s="13"/>
      <c r="C7" s="3"/>
      <c r="D7" s="3"/>
      <c r="E7" s="3"/>
      <c r="F7" s="3"/>
      <c r="G7" s="3"/>
      <c r="H7" s="14"/>
      <c r="I7" s="14"/>
      <c r="J7" s="3"/>
      <c r="K7" s="3"/>
    </row>
    <row r="8" spans="1:13" ht="16.5" thickBot="1" x14ac:dyDescent="0.3">
      <c r="A8" s="15"/>
      <c r="B8" s="15"/>
      <c r="C8" s="16"/>
      <c r="D8" s="17"/>
      <c r="E8" s="17"/>
      <c r="F8" s="3"/>
      <c r="G8" s="3"/>
      <c r="H8" s="3"/>
      <c r="I8" s="3"/>
      <c r="J8" s="3"/>
      <c r="K8" s="3"/>
    </row>
    <row r="9" spans="1:13" ht="18.75" customHeight="1" thickBot="1" x14ac:dyDescent="0.3">
      <c r="A9" s="145" t="s">
        <v>6</v>
      </c>
      <c r="B9" s="153" t="s">
        <v>7</v>
      </c>
      <c r="C9" s="155" t="s">
        <v>8</v>
      </c>
      <c r="D9" s="147"/>
      <c r="E9" s="147"/>
      <c r="F9" s="147"/>
      <c r="G9" s="147"/>
      <c r="H9" s="147"/>
      <c r="I9" s="147"/>
      <c r="J9" s="148"/>
      <c r="K9" s="3"/>
      <c r="L9" s="151" t="s">
        <v>9</v>
      </c>
      <c r="M9" s="149" t="s">
        <v>10</v>
      </c>
    </row>
    <row r="10" spans="1:13" ht="16.5" thickBot="1" x14ac:dyDescent="0.3">
      <c r="A10" s="146"/>
      <c r="B10" s="154"/>
      <c r="C10" s="18" t="s">
        <v>11</v>
      </c>
      <c r="D10" s="19" t="s">
        <v>12</v>
      </c>
      <c r="E10" s="19" t="s">
        <v>13</v>
      </c>
      <c r="F10" s="20" t="s">
        <v>14</v>
      </c>
      <c r="G10" s="20" t="s">
        <v>15</v>
      </c>
      <c r="H10" s="20" t="s">
        <v>16</v>
      </c>
      <c r="I10" s="21" t="s">
        <v>17</v>
      </c>
      <c r="J10" s="22" t="s">
        <v>18</v>
      </c>
      <c r="K10" s="3"/>
      <c r="L10" s="152"/>
      <c r="M10" s="150"/>
    </row>
    <row r="11" spans="1:13" ht="15.75" x14ac:dyDescent="0.25">
      <c r="A11" s="45" t="s">
        <v>22</v>
      </c>
      <c r="B11" s="24">
        <v>13</v>
      </c>
      <c r="C11" s="25"/>
      <c r="D11" s="26">
        <v>1</v>
      </c>
      <c r="E11" s="26"/>
      <c r="F11" s="27">
        <v>1</v>
      </c>
      <c r="G11" s="27"/>
      <c r="H11" s="27"/>
      <c r="I11" s="28"/>
      <c r="J11" s="29">
        <f>SUM(C11:I11)</f>
        <v>2</v>
      </c>
      <c r="K11" s="3"/>
      <c r="L11" s="99">
        <f>'Jednotkové ceny'!$C$8</f>
        <v>0</v>
      </c>
      <c r="M11" s="30">
        <f>B11*J11*L11</f>
        <v>0</v>
      </c>
    </row>
    <row r="12" spans="1:13" ht="15.75" x14ac:dyDescent="0.25">
      <c r="A12" s="23" t="s">
        <v>66</v>
      </c>
      <c r="B12" s="24">
        <v>3.4</v>
      </c>
      <c r="C12" s="31"/>
      <c r="D12" s="32">
        <v>1</v>
      </c>
      <c r="E12" s="32"/>
      <c r="F12" s="33">
        <v>1</v>
      </c>
      <c r="G12" s="33"/>
      <c r="H12" s="33"/>
      <c r="I12" s="34"/>
      <c r="J12" s="35">
        <f>SUM(C12:I12)</f>
        <v>2</v>
      </c>
      <c r="K12" s="3"/>
      <c r="L12" s="99">
        <f>'Jednotkové ceny'!$C$8</f>
        <v>0</v>
      </c>
      <c r="M12" s="30">
        <f>B12*J12*L12</f>
        <v>0</v>
      </c>
    </row>
    <row r="13" spans="1:13" ht="15.75" x14ac:dyDescent="0.25">
      <c r="A13" s="23" t="s">
        <v>35</v>
      </c>
      <c r="B13" s="24">
        <v>24.6</v>
      </c>
      <c r="C13" s="31"/>
      <c r="D13" s="32">
        <v>1</v>
      </c>
      <c r="E13" s="32"/>
      <c r="F13" s="33">
        <v>1</v>
      </c>
      <c r="G13" s="33"/>
      <c r="H13" s="33"/>
      <c r="I13" s="34"/>
      <c r="J13" s="35">
        <f t="shared" ref="J13:J15" si="0">SUM(C13:I13)</f>
        <v>2</v>
      </c>
      <c r="K13" s="3"/>
      <c r="L13" s="99">
        <f>'Jednotkové ceny'!$C$8</f>
        <v>0</v>
      </c>
      <c r="M13" s="30">
        <f t="shared" ref="M13:M15" si="1">B13*J13*L13</f>
        <v>0</v>
      </c>
    </row>
    <row r="14" spans="1:13" ht="15.75" x14ac:dyDescent="0.25">
      <c r="A14" s="23" t="s">
        <v>70</v>
      </c>
      <c r="B14" s="24">
        <v>8.6999999999999993</v>
      </c>
      <c r="C14" s="31">
        <v>1</v>
      </c>
      <c r="D14" s="32">
        <v>1</v>
      </c>
      <c r="E14" s="32">
        <v>1</v>
      </c>
      <c r="F14" s="33">
        <v>1</v>
      </c>
      <c r="G14" s="33">
        <v>1</v>
      </c>
      <c r="H14" s="33"/>
      <c r="I14" s="34"/>
      <c r="J14" s="35">
        <f t="shared" si="0"/>
        <v>5</v>
      </c>
      <c r="K14" s="3"/>
      <c r="L14" s="99">
        <f>'Jednotkové ceny'!$C$10</f>
        <v>0</v>
      </c>
      <c r="M14" s="30">
        <f t="shared" si="1"/>
        <v>0</v>
      </c>
    </row>
    <row r="15" spans="1:13" ht="15.75" x14ac:dyDescent="0.25">
      <c r="A15" s="23" t="s">
        <v>134</v>
      </c>
      <c r="B15" s="24">
        <v>8.6999999999999993</v>
      </c>
      <c r="C15" s="31"/>
      <c r="D15" s="32"/>
      <c r="E15" s="32"/>
      <c r="F15" s="33"/>
      <c r="G15" s="33">
        <v>1</v>
      </c>
      <c r="H15" s="33"/>
      <c r="I15" s="34"/>
      <c r="J15" s="35">
        <f t="shared" si="0"/>
        <v>1</v>
      </c>
      <c r="K15" s="3"/>
      <c r="L15" s="99">
        <f>'Jednotkové ceny'!$C$11</f>
        <v>0</v>
      </c>
      <c r="M15" s="30">
        <f t="shared" si="1"/>
        <v>0</v>
      </c>
    </row>
    <row r="16" spans="1:13" ht="15.75" x14ac:dyDescent="0.25">
      <c r="A16" s="46" t="s">
        <v>41</v>
      </c>
      <c r="B16" s="24">
        <v>14.4</v>
      </c>
      <c r="C16" s="31">
        <v>1</v>
      </c>
      <c r="D16" s="32">
        <v>1</v>
      </c>
      <c r="E16" s="32">
        <v>1</v>
      </c>
      <c r="F16" s="33">
        <v>1</v>
      </c>
      <c r="G16" s="33">
        <v>1</v>
      </c>
      <c r="H16" s="33"/>
      <c r="I16" s="34"/>
      <c r="J16" s="35">
        <f>SUM(C16:I16)</f>
        <v>5</v>
      </c>
      <c r="K16" s="3"/>
      <c r="L16" s="99">
        <f>'Jednotkové ceny'!$C$10</f>
        <v>0</v>
      </c>
      <c r="M16" s="30">
        <f>B16*J16*L16</f>
        <v>0</v>
      </c>
    </row>
    <row r="17" spans="1:13" ht="16.5" thickBot="1" x14ac:dyDescent="0.3">
      <c r="A17" s="46" t="s">
        <v>129</v>
      </c>
      <c r="B17" s="24">
        <v>14.4</v>
      </c>
      <c r="C17" s="31"/>
      <c r="D17" s="32"/>
      <c r="E17" s="32"/>
      <c r="F17" s="33"/>
      <c r="G17" s="33">
        <v>1</v>
      </c>
      <c r="H17" s="33"/>
      <c r="I17" s="34"/>
      <c r="J17" s="35">
        <f>SUM(C17:I17)</f>
        <v>1</v>
      </c>
      <c r="K17" s="3"/>
      <c r="L17" s="100">
        <f>'Jednotkové ceny'!$C$11</f>
        <v>0</v>
      </c>
      <c r="M17" s="122">
        <f>B17*J17*L17</f>
        <v>0</v>
      </c>
    </row>
    <row r="18" spans="1:13" ht="16.5" thickBot="1" x14ac:dyDescent="0.3">
      <c r="A18" s="37"/>
      <c r="B18" s="37"/>
      <c r="C18" s="38"/>
      <c r="D18" s="38"/>
      <c r="E18" s="38"/>
      <c r="F18" s="39"/>
      <c r="G18" s="39"/>
      <c r="H18" s="39"/>
      <c r="I18" s="39"/>
      <c r="J18" s="40"/>
      <c r="K18" s="3"/>
      <c r="L18" s="41"/>
    </row>
    <row r="19" spans="1:13" ht="16.5" thickBot="1" x14ac:dyDescent="0.3">
      <c r="A19" s="13" t="s">
        <v>138</v>
      </c>
      <c r="B19" s="156"/>
      <c r="C19" s="43"/>
      <c r="D19" s="43"/>
      <c r="E19" s="43"/>
      <c r="F19" s="3"/>
      <c r="G19" s="3"/>
      <c r="H19" s="3"/>
      <c r="I19" s="3"/>
      <c r="J19" s="13" t="s">
        <v>32</v>
      </c>
      <c r="K19" s="3"/>
      <c r="M19" s="44">
        <f>SUM(M11:M18)</f>
        <v>0</v>
      </c>
    </row>
    <row r="21" spans="1:13" ht="15.75" x14ac:dyDescent="0.25">
      <c r="A21" s="13" t="s">
        <v>100</v>
      </c>
      <c r="B21" s="13"/>
      <c r="C21" s="3"/>
      <c r="D21" s="3"/>
      <c r="E21" s="3"/>
      <c r="F21" s="3"/>
      <c r="G21" s="3"/>
      <c r="H21" s="14"/>
      <c r="I21" s="14"/>
      <c r="J21" s="3"/>
      <c r="K21" s="3"/>
    </row>
    <row r="22" spans="1:13" ht="16.5" thickBot="1" x14ac:dyDescent="0.3">
      <c r="A22" s="15"/>
      <c r="B22" s="15"/>
      <c r="C22" s="16"/>
      <c r="D22" s="17"/>
      <c r="E22" s="17"/>
      <c r="F22" s="3"/>
      <c r="G22" s="3"/>
      <c r="H22" s="3"/>
      <c r="I22" s="3"/>
      <c r="J22" s="3"/>
      <c r="K22" s="3"/>
    </row>
    <row r="23" spans="1:13" ht="16.5" thickBot="1" x14ac:dyDescent="0.3">
      <c r="A23" s="145" t="s">
        <v>6</v>
      </c>
      <c r="B23" s="153" t="s">
        <v>7</v>
      </c>
      <c r="C23" s="147" t="s">
        <v>8</v>
      </c>
      <c r="D23" s="147"/>
      <c r="E23" s="147"/>
      <c r="F23" s="147"/>
      <c r="G23" s="147"/>
      <c r="H23" s="147"/>
      <c r="I23" s="147"/>
      <c r="J23" s="148"/>
      <c r="K23" s="3"/>
      <c r="L23" s="151" t="s">
        <v>9</v>
      </c>
      <c r="M23" s="149" t="s">
        <v>10</v>
      </c>
    </row>
    <row r="24" spans="1:13" ht="16.5" thickBot="1" x14ac:dyDescent="0.3">
      <c r="A24" s="146"/>
      <c r="B24" s="154"/>
      <c r="C24" s="18" t="s">
        <v>11</v>
      </c>
      <c r="D24" s="19" t="s">
        <v>12</v>
      </c>
      <c r="E24" s="19" t="s">
        <v>13</v>
      </c>
      <c r="F24" s="20" t="s">
        <v>14</v>
      </c>
      <c r="G24" s="20" t="s">
        <v>15</v>
      </c>
      <c r="H24" s="20" t="s">
        <v>16</v>
      </c>
      <c r="I24" s="21" t="s">
        <v>17</v>
      </c>
      <c r="J24" s="22" t="s">
        <v>18</v>
      </c>
      <c r="K24" s="3"/>
      <c r="L24" s="152"/>
      <c r="M24" s="150"/>
    </row>
    <row r="25" spans="1:13" ht="15.75" x14ac:dyDescent="0.25">
      <c r="A25" s="45" t="s">
        <v>22</v>
      </c>
      <c r="B25" s="24">
        <v>13.7</v>
      </c>
      <c r="C25" s="25"/>
      <c r="D25" s="26">
        <v>1</v>
      </c>
      <c r="E25" s="26"/>
      <c r="F25" s="27">
        <v>1</v>
      </c>
      <c r="G25" s="27"/>
      <c r="H25" s="27"/>
      <c r="I25" s="28"/>
      <c r="J25" s="29">
        <f>SUM(C25:I25)</f>
        <v>2</v>
      </c>
      <c r="K25" s="3"/>
      <c r="L25" s="99">
        <f>'Jednotkové ceny'!$C$8</f>
        <v>0</v>
      </c>
      <c r="M25" s="30">
        <f>B25*J25*L25</f>
        <v>0</v>
      </c>
    </row>
    <row r="26" spans="1:13" ht="15.75" x14ac:dyDescent="0.25">
      <c r="A26" s="23" t="s">
        <v>66</v>
      </c>
      <c r="B26" s="24">
        <v>5.5</v>
      </c>
      <c r="C26" s="31"/>
      <c r="D26" s="32">
        <v>1</v>
      </c>
      <c r="E26" s="32"/>
      <c r="F26" s="33">
        <v>1</v>
      </c>
      <c r="G26" s="33"/>
      <c r="H26" s="33"/>
      <c r="I26" s="34"/>
      <c r="J26" s="35">
        <f>SUM(C26:I26)</f>
        <v>2</v>
      </c>
      <c r="K26" s="3"/>
      <c r="L26" s="99">
        <f>'Jednotkové ceny'!$C$8</f>
        <v>0</v>
      </c>
      <c r="M26" s="30">
        <f>B26*J26*L26</f>
        <v>0</v>
      </c>
    </row>
    <row r="27" spans="1:13" ht="15.75" x14ac:dyDescent="0.25">
      <c r="A27" s="23" t="s">
        <v>35</v>
      </c>
      <c r="B27" s="24">
        <v>24.7</v>
      </c>
      <c r="C27" s="31"/>
      <c r="D27" s="32">
        <v>1</v>
      </c>
      <c r="E27" s="32"/>
      <c r="F27" s="33">
        <v>1</v>
      </c>
      <c r="G27" s="33"/>
      <c r="H27" s="33"/>
      <c r="I27" s="34"/>
      <c r="J27" s="35">
        <f t="shared" ref="J27:J29" si="2">SUM(C27:I27)</f>
        <v>2</v>
      </c>
      <c r="K27" s="3"/>
      <c r="L27" s="99">
        <f>'Jednotkové ceny'!$C$8</f>
        <v>0</v>
      </c>
      <c r="M27" s="30">
        <f t="shared" ref="M27:M29" si="3">B27*J27*L27</f>
        <v>0</v>
      </c>
    </row>
    <row r="28" spans="1:13" ht="15.75" x14ac:dyDescent="0.25">
      <c r="A28" s="23" t="s">
        <v>70</v>
      </c>
      <c r="B28" s="24">
        <v>7.8</v>
      </c>
      <c r="C28" s="31">
        <v>1</v>
      </c>
      <c r="D28" s="32">
        <v>1</v>
      </c>
      <c r="E28" s="32">
        <v>1</v>
      </c>
      <c r="F28" s="33">
        <v>1</v>
      </c>
      <c r="G28" s="33">
        <v>1</v>
      </c>
      <c r="H28" s="33"/>
      <c r="I28" s="34"/>
      <c r="J28" s="35">
        <f t="shared" si="2"/>
        <v>5</v>
      </c>
      <c r="K28" s="3"/>
      <c r="L28" s="99">
        <f>'Jednotkové ceny'!$C$10</f>
        <v>0</v>
      </c>
      <c r="M28" s="30">
        <f t="shared" si="3"/>
        <v>0</v>
      </c>
    </row>
    <row r="29" spans="1:13" ht="15.75" x14ac:dyDescent="0.25">
      <c r="A29" s="23" t="s">
        <v>134</v>
      </c>
      <c r="B29" s="24">
        <v>7.8</v>
      </c>
      <c r="C29" s="31"/>
      <c r="D29" s="32"/>
      <c r="E29" s="32"/>
      <c r="F29" s="33"/>
      <c r="G29" s="33">
        <v>1</v>
      </c>
      <c r="H29" s="33"/>
      <c r="I29" s="34"/>
      <c r="J29" s="35">
        <f t="shared" si="2"/>
        <v>1</v>
      </c>
      <c r="K29" s="3"/>
      <c r="L29" s="99">
        <f>'Jednotkové ceny'!$C$11</f>
        <v>0</v>
      </c>
      <c r="M29" s="30">
        <f t="shared" si="3"/>
        <v>0</v>
      </c>
    </row>
    <row r="30" spans="1:13" ht="15.75" x14ac:dyDescent="0.25">
      <c r="A30" s="46" t="s">
        <v>41</v>
      </c>
      <c r="B30" s="24">
        <v>2</v>
      </c>
      <c r="C30" s="31">
        <v>1</v>
      </c>
      <c r="D30" s="32">
        <v>1</v>
      </c>
      <c r="E30" s="32">
        <v>1</v>
      </c>
      <c r="F30" s="33">
        <v>1</v>
      </c>
      <c r="G30" s="33">
        <v>1</v>
      </c>
      <c r="H30" s="33"/>
      <c r="I30" s="34"/>
      <c r="J30" s="35">
        <f>SUM(C30:I30)</f>
        <v>5</v>
      </c>
      <c r="K30" s="3"/>
      <c r="L30" s="99">
        <f>'Jednotkové ceny'!$C$10</f>
        <v>0</v>
      </c>
      <c r="M30" s="30">
        <f>B30*J30*L30</f>
        <v>0</v>
      </c>
    </row>
    <row r="31" spans="1:13" ht="16.5" thickBot="1" x14ac:dyDescent="0.3">
      <c r="A31" s="46" t="s">
        <v>129</v>
      </c>
      <c r="B31" s="24">
        <v>2</v>
      </c>
      <c r="C31" s="31"/>
      <c r="D31" s="32"/>
      <c r="E31" s="32"/>
      <c r="F31" s="33"/>
      <c r="G31" s="33">
        <v>1</v>
      </c>
      <c r="H31" s="33"/>
      <c r="I31" s="34"/>
      <c r="J31" s="35">
        <f>SUM(C31:I31)</f>
        <v>1</v>
      </c>
      <c r="K31" s="3"/>
      <c r="L31" s="100">
        <f>'Jednotkové ceny'!$C$11</f>
        <v>0</v>
      </c>
      <c r="M31" s="122">
        <f>B31*J31*L31</f>
        <v>0</v>
      </c>
    </row>
    <row r="32" spans="1:13" ht="16.5" thickBot="1" x14ac:dyDescent="0.3">
      <c r="A32" s="37"/>
      <c r="B32" s="37"/>
      <c r="C32" s="38"/>
      <c r="D32" s="38"/>
      <c r="E32" s="38"/>
      <c r="F32" s="39"/>
      <c r="G32" s="39"/>
      <c r="H32" s="39"/>
      <c r="I32" s="39"/>
      <c r="J32" s="40"/>
      <c r="K32" s="3"/>
      <c r="L32" s="41"/>
    </row>
    <row r="33" spans="1:13" ht="16.5" thickBot="1" x14ac:dyDescent="0.3">
      <c r="A33" s="13" t="s">
        <v>138</v>
      </c>
      <c r="B33" s="156"/>
      <c r="C33" s="43"/>
      <c r="D33" s="43"/>
      <c r="E33" s="43"/>
      <c r="F33" s="3"/>
      <c r="G33" s="3"/>
      <c r="H33" s="3"/>
      <c r="I33" s="3"/>
      <c r="J33" s="13" t="s">
        <v>32</v>
      </c>
      <c r="K33" s="3"/>
      <c r="M33" s="44">
        <f>SUM(M25:M32)</f>
        <v>0</v>
      </c>
    </row>
    <row r="35" spans="1:13" ht="15.75" x14ac:dyDescent="0.25">
      <c r="A35" s="73" t="s">
        <v>101</v>
      </c>
      <c r="B35" s="13"/>
      <c r="C35" s="3"/>
      <c r="D35" s="3"/>
      <c r="E35" s="3"/>
      <c r="F35" s="3"/>
      <c r="G35" s="3"/>
      <c r="H35" s="14"/>
      <c r="I35" s="14"/>
      <c r="J35" s="3"/>
      <c r="K35" s="3"/>
    </row>
    <row r="36" spans="1:13" ht="16.5" thickBot="1" x14ac:dyDescent="0.3">
      <c r="A36" s="15"/>
      <c r="B36" s="15"/>
      <c r="C36" s="16"/>
      <c r="D36" s="17"/>
      <c r="E36" s="17"/>
      <c r="F36" s="3"/>
      <c r="G36" s="3"/>
      <c r="H36" s="3"/>
      <c r="I36" s="3"/>
      <c r="J36" s="3"/>
      <c r="K36" s="3"/>
    </row>
    <row r="37" spans="1:13" ht="16.5" customHeight="1" thickBot="1" x14ac:dyDescent="0.3">
      <c r="A37" s="145" t="s">
        <v>6</v>
      </c>
      <c r="B37" s="153" t="s">
        <v>7</v>
      </c>
      <c r="C37" s="147" t="s">
        <v>8</v>
      </c>
      <c r="D37" s="147"/>
      <c r="E37" s="147"/>
      <c r="F37" s="147"/>
      <c r="G37" s="147"/>
      <c r="H37" s="147"/>
      <c r="I37" s="147"/>
      <c r="J37" s="148"/>
      <c r="K37" s="3"/>
      <c r="L37" s="151" t="s">
        <v>9</v>
      </c>
      <c r="M37" s="149" t="s">
        <v>10</v>
      </c>
    </row>
    <row r="38" spans="1:13" ht="16.5" thickBot="1" x14ac:dyDescent="0.3">
      <c r="A38" s="146"/>
      <c r="B38" s="154"/>
      <c r="C38" s="18" t="s">
        <v>11</v>
      </c>
      <c r="D38" s="19" t="s">
        <v>12</v>
      </c>
      <c r="E38" s="19" t="s">
        <v>13</v>
      </c>
      <c r="F38" s="20" t="s">
        <v>14</v>
      </c>
      <c r="G38" s="20" t="s">
        <v>15</v>
      </c>
      <c r="H38" s="20" t="s">
        <v>16</v>
      </c>
      <c r="I38" s="21" t="s">
        <v>17</v>
      </c>
      <c r="J38" s="22" t="s">
        <v>18</v>
      </c>
      <c r="K38" s="3"/>
      <c r="L38" s="152"/>
      <c r="M38" s="150"/>
    </row>
    <row r="39" spans="1:13" ht="15.75" x14ac:dyDescent="0.25">
      <c r="A39" s="23" t="s">
        <v>66</v>
      </c>
      <c r="B39" s="24">
        <v>5.4</v>
      </c>
      <c r="C39" s="31"/>
      <c r="D39" s="32">
        <v>1</v>
      </c>
      <c r="E39" s="32"/>
      <c r="F39" s="33">
        <v>1</v>
      </c>
      <c r="G39" s="33"/>
      <c r="H39" s="33"/>
      <c r="I39" s="34"/>
      <c r="J39" s="35">
        <f>SUM(C39:I39)</f>
        <v>2</v>
      </c>
      <c r="K39" s="3"/>
      <c r="L39" s="99">
        <f>'Jednotkové ceny'!$C$8</f>
        <v>0</v>
      </c>
      <c r="M39" s="30">
        <f>B39*J39*L39</f>
        <v>0</v>
      </c>
    </row>
    <row r="40" spans="1:13" ht="15.75" x14ac:dyDescent="0.25">
      <c r="A40" s="23" t="s">
        <v>35</v>
      </c>
      <c r="B40" s="24">
        <v>14</v>
      </c>
      <c r="C40" s="31"/>
      <c r="D40" s="32">
        <v>1</v>
      </c>
      <c r="E40" s="32"/>
      <c r="F40" s="33">
        <v>1</v>
      </c>
      <c r="G40" s="33"/>
      <c r="H40" s="33"/>
      <c r="I40" s="34"/>
      <c r="J40" s="35">
        <f t="shared" ref="J40:J42" si="4">SUM(C40:I40)</f>
        <v>2</v>
      </c>
      <c r="K40" s="3"/>
      <c r="L40" s="99">
        <f>'Jednotkové ceny'!$C$8</f>
        <v>0</v>
      </c>
      <c r="M40" s="30">
        <f t="shared" ref="M40:M42" si="5">B40*J40*L40</f>
        <v>0</v>
      </c>
    </row>
    <row r="41" spans="1:13" ht="15.75" x14ac:dyDescent="0.25">
      <c r="A41" s="23" t="s">
        <v>70</v>
      </c>
      <c r="B41" s="24">
        <v>8</v>
      </c>
      <c r="C41" s="31">
        <v>1</v>
      </c>
      <c r="D41" s="32">
        <v>1</v>
      </c>
      <c r="E41" s="32">
        <v>1</v>
      </c>
      <c r="F41" s="33">
        <v>1</v>
      </c>
      <c r="G41" s="33">
        <v>1</v>
      </c>
      <c r="H41" s="33"/>
      <c r="I41" s="34"/>
      <c r="J41" s="35">
        <f t="shared" si="4"/>
        <v>5</v>
      </c>
      <c r="K41" s="3"/>
      <c r="L41" s="99">
        <f>'Jednotkové ceny'!$C$10</f>
        <v>0</v>
      </c>
      <c r="M41" s="30">
        <f t="shared" si="5"/>
        <v>0</v>
      </c>
    </row>
    <row r="42" spans="1:13" ht="15.75" x14ac:dyDescent="0.25">
      <c r="A42" s="23" t="s">
        <v>134</v>
      </c>
      <c r="B42" s="24">
        <v>8</v>
      </c>
      <c r="C42" s="31"/>
      <c r="D42" s="32"/>
      <c r="E42" s="32"/>
      <c r="F42" s="33"/>
      <c r="G42" s="33">
        <v>1</v>
      </c>
      <c r="H42" s="33"/>
      <c r="I42" s="34"/>
      <c r="J42" s="35">
        <f t="shared" si="4"/>
        <v>1</v>
      </c>
      <c r="K42" s="3"/>
      <c r="L42" s="99">
        <f>'Jednotkové ceny'!$C$11</f>
        <v>0</v>
      </c>
      <c r="M42" s="30">
        <f t="shared" si="5"/>
        <v>0</v>
      </c>
    </row>
    <row r="43" spans="1:13" ht="15.75" x14ac:dyDescent="0.25">
      <c r="A43" s="46" t="s">
        <v>41</v>
      </c>
      <c r="B43" s="24">
        <v>3.9</v>
      </c>
      <c r="C43" s="31">
        <v>1</v>
      </c>
      <c r="D43" s="32">
        <v>1</v>
      </c>
      <c r="E43" s="32">
        <v>1</v>
      </c>
      <c r="F43" s="33">
        <v>1</v>
      </c>
      <c r="G43" s="33">
        <v>1</v>
      </c>
      <c r="H43" s="33"/>
      <c r="I43" s="34"/>
      <c r="J43" s="35">
        <f>SUM(C43:I43)</f>
        <v>5</v>
      </c>
      <c r="K43" s="3"/>
      <c r="L43" s="99">
        <f>'Jednotkové ceny'!$C$10</f>
        <v>0</v>
      </c>
      <c r="M43" s="30">
        <f>B43*J43*L43</f>
        <v>0</v>
      </c>
    </row>
    <row r="44" spans="1:13" ht="16.5" thickBot="1" x14ac:dyDescent="0.3">
      <c r="A44" s="46" t="s">
        <v>129</v>
      </c>
      <c r="B44" s="24">
        <v>3.9</v>
      </c>
      <c r="C44" s="31"/>
      <c r="D44" s="32"/>
      <c r="E44" s="32"/>
      <c r="F44" s="33"/>
      <c r="G44" s="33">
        <v>1</v>
      </c>
      <c r="H44" s="33"/>
      <c r="I44" s="34"/>
      <c r="J44" s="35">
        <f>SUM(C44:I44)</f>
        <v>1</v>
      </c>
      <c r="K44" s="3"/>
      <c r="L44" s="100">
        <f>'Jednotkové ceny'!$C$11</f>
        <v>0</v>
      </c>
      <c r="M44" s="122">
        <f>B44*J44*L44</f>
        <v>0</v>
      </c>
    </row>
    <row r="45" spans="1:13" ht="16.5" thickBot="1" x14ac:dyDescent="0.3">
      <c r="A45" s="37"/>
      <c r="B45" s="37"/>
      <c r="C45" s="38"/>
      <c r="D45" s="38"/>
      <c r="E45" s="38"/>
      <c r="F45" s="39"/>
      <c r="G45" s="39"/>
      <c r="H45" s="39"/>
      <c r="I45" s="39"/>
      <c r="J45" s="40"/>
      <c r="K45" s="3"/>
      <c r="L45" s="41"/>
    </row>
    <row r="46" spans="1:13" ht="16.5" thickBot="1" x14ac:dyDescent="0.3">
      <c r="A46" s="13" t="s">
        <v>138</v>
      </c>
      <c r="B46" s="156"/>
      <c r="C46" s="43"/>
      <c r="D46" s="43"/>
      <c r="E46" s="43"/>
      <c r="F46" s="3"/>
      <c r="G46" s="3"/>
      <c r="H46" s="3"/>
      <c r="I46" s="3"/>
      <c r="J46" s="13" t="s">
        <v>32</v>
      </c>
      <c r="K46" s="3"/>
      <c r="M46" s="44">
        <f>SUM(M39:M45)</f>
        <v>0</v>
      </c>
    </row>
    <row r="48" spans="1:13" ht="15.75" x14ac:dyDescent="0.25">
      <c r="A48" s="13" t="s">
        <v>146</v>
      </c>
    </row>
    <row r="49" spans="1:13" ht="15.75" thickBot="1" x14ac:dyDescent="0.3"/>
    <row r="50" spans="1:13" ht="15.75" x14ac:dyDescent="0.25">
      <c r="A50" s="108" t="s">
        <v>45</v>
      </c>
      <c r="B50" s="109">
        <f>B11+B12+B13+B14+B16+B25+B26+B27+B28+B30+B39+B40+B41+B43</f>
        <v>149.10000000000002</v>
      </c>
      <c r="C50" s="107"/>
      <c r="D50" s="51"/>
      <c r="E50" s="51"/>
      <c r="F50" s="52"/>
      <c r="G50" s="52"/>
      <c r="H50" s="52"/>
      <c r="I50" s="52"/>
      <c r="J50" s="127">
        <f t="shared" ref="J50:J51" si="6">2*7/365.25</f>
        <v>3.8329911019849415E-2</v>
      </c>
      <c r="K50" s="3"/>
      <c r="L50" s="98">
        <f>'Jednotkové ceny'!$C$12</f>
        <v>0</v>
      </c>
      <c r="M50" s="48">
        <f>B50*J50*L50</f>
        <v>0</v>
      </c>
    </row>
    <row r="51" spans="1:13" ht="16.5" thickBot="1" x14ac:dyDescent="0.3">
      <c r="A51" s="69" t="s">
        <v>31</v>
      </c>
      <c r="B51" s="114">
        <v>56</v>
      </c>
      <c r="C51" s="107"/>
      <c r="D51" s="51"/>
      <c r="E51" s="51"/>
      <c r="F51" s="52"/>
      <c r="G51" s="52"/>
      <c r="H51" s="52"/>
      <c r="I51" s="52"/>
      <c r="J51" s="127">
        <f t="shared" si="6"/>
        <v>3.8329911019849415E-2</v>
      </c>
      <c r="K51" s="3"/>
      <c r="L51" s="100">
        <f>'Jednotkové ceny'!$C$14</f>
        <v>0</v>
      </c>
      <c r="M51" s="50">
        <f>B51*J51*L51</f>
        <v>0</v>
      </c>
    </row>
    <row r="52" spans="1:13" ht="15.75" thickBot="1" x14ac:dyDescent="0.3"/>
    <row r="53" spans="1:13" ht="16.5" thickBot="1" x14ac:dyDescent="0.3">
      <c r="A53" s="13" t="s">
        <v>138</v>
      </c>
      <c r="B53" s="156"/>
      <c r="C53" s="43"/>
      <c r="D53" s="43"/>
      <c r="E53" s="43"/>
      <c r="F53" s="3"/>
      <c r="G53" s="3"/>
      <c r="H53" s="3"/>
      <c r="I53" s="3"/>
      <c r="J53" s="13" t="s">
        <v>32</v>
      </c>
      <c r="K53" s="3"/>
      <c r="M53" s="44">
        <f>SUM(M50:M51)</f>
        <v>0</v>
      </c>
    </row>
    <row r="55" spans="1:13" x14ac:dyDescent="0.25">
      <c r="A55" s="71" t="s">
        <v>93</v>
      </c>
    </row>
    <row r="56" spans="1:13" x14ac:dyDescent="0.25">
      <c r="A56" s="70" t="s">
        <v>94</v>
      </c>
    </row>
    <row r="57" spans="1:13" x14ac:dyDescent="0.25">
      <c r="A57" s="70" t="s">
        <v>154</v>
      </c>
    </row>
    <row r="58" spans="1:13" x14ac:dyDescent="0.25">
      <c r="A58" s="71"/>
    </row>
    <row r="59" spans="1:13" x14ac:dyDescent="0.25">
      <c r="A59" s="71"/>
    </row>
    <row r="60" spans="1:13" x14ac:dyDescent="0.25">
      <c r="A60" s="70"/>
    </row>
  </sheetData>
  <sheetProtection algorithmName="SHA-512" hashValue="YnRj+/jTH3kMyrLx1cyosKBK2SLBgVQKdjbcgDRsdhQWt/Izz3ub8PImc/oN9khMujgQkIrbKqCVtyGdtWvILA==" saltValue="AzQd7KEaqhFPpuoqPveusA==" spinCount="100000" sheet="1" objects="1" scenarios="1"/>
  <protectedRanges>
    <protectedRange sqref="B53 B46 B33 B19" name="Oblast1"/>
  </protectedRanges>
  <mergeCells count="16">
    <mergeCell ref="A1:K1"/>
    <mergeCell ref="A9:A10"/>
    <mergeCell ref="B9:B10"/>
    <mergeCell ref="C9:J9"/>
    <mergeCell ref="L9:L10"/>
    <mergeCell ref="M9:M10"/>
    <mergeCell ref="A37:A38"/>
    <mergeCell ref="B37:B38"/>
    <mergeCell ref="C37:J37"/>
    <mergeCell ref="L37:L38"/>
    <mergeCell ref="M37:M38"/>
    <mergeCell ref="A23:A24"/>
    <mergeCell ref="B23:B24"/>
    <mergeCell ref="C23:J23"/>
    <mergeCell ref="L23:L24"/>
    <mergeCell ref="M23:M24"/>
  </mergeCells>
  <pageMargins left="0.7" right="0.7" top="0.78740157499999996" bottom="0.78740157499999996" header="0.3" footer="0.3"/>
  <pageSetup paperSize="9" scale="84" orientation="landscape" r:id="rId1"/>
  <rowBreaks count="1" manualBreakCount="1">
    <brk id="34" max="16383" man="1"/>
  </rowBreaks>
  <colBreaks count="1" manualBreakCount="1">
    <brk id="13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34"/>
  <sheetViews>
    <sheetView topLeftCell="A10" zoomScaleNormal="100" workbookViewId="0">
      <selection activeCell="B30" activeCellId="1" sqref="B24 B30"/>
    </sheetView>
  </sheetViews>
  <sheetFormatPr defaultRowHeight="15" x14ac:dyDescent="0.25"/>
  <cols>
    <col min="1" max="1" width="35.28515625" bestFit="1" customWidth="1"/>
    <col min="2" max="2" width="12.28515625" bestFit="1" customWidth="1"/>
  </cols>
  <sheetData>
    <row r="1" spans="1:13" ht="15.75" x14ac:dyDescent="0.25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"/>
      <c r="M1" s="1"/>
    </row>
    <row r="2" spans="1:13" ht="16.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3" ht="16.5" thickBot="1" x14ac:dyDescent="0.3">
      <c r="A3" s="4" t="s">
        <v>1</v>
      </c>
      <c r="B3" s="5"/>
      <c r="C3" s="6"/>
      <c r="D3" s="7"/>
      <c r="E3" s="4" t="s">
        <v>2</v>
      </c>
      <c r="F3" s="8"/>
      <c r="H3" s="4" t="s">
        <v>3</v>
      </c>
      <c r="I3" s="8"/>
    </row>
    <row r="4" spans="1:13" ht="15.75" x14ac:dyDescent="0.25">
      <c r="A4" s="9"/>
      <c r="B4" s="9"/>
      <c r="C4" s="10"/>
      <c r="D4" s="7"/>
      <c r="E4" s="9"/>
      <c r="F4" s="7"/>
      <c r="H4" s="9"/>
      <c r="I4" s="7"/>
    </row>
    <row r="5" spans="1:13" ht="15.75" x14ac:dyDescent="0.25">
      <c r="A5" s="13" t="s">
        <v>102</v>
      </c>
      <c r="B5" s="13"/>
      <c r="C5" s="3"/>
      <c r="D5" s="3"/>
      <c r="E5" s="3"/>
      <c r="F5" s="3"/>
      <c r="G5" s="3"/>
      <c r="H5" s="14"/>
      <c r="I5" s="14"/>
      <c r="J5" s="3"/>
      <c r="K5" s="3"/>
    </row>
    <row r="6" spans="1:13" ht="16.5" thickBot="1" x14ac:dyDescent="0.3">
      <c r="A6" s="15"/>
      <c r="B6" s="15"/>
      <c r="C6" s="16"/>
      <c r="D6" s="17"/>
      <c r="E6" s="17"/>
      <c r="F6" s="3"/>
      <c r="G6" s="3"/>
      <c r="H6" s="3"/>
      <c r="I6" s="3"/>
      <c r="J6" s="3"/>
      <c r="K6" s="3"/>
    </row>
    <row r="7" spans="1:13" ht="16.5" thickBot="1" x14ac:dyDescent="0.3">
      <c r="A7" s="145" t="s">
        <v>6</v>
      </c>
      <c r="B7" s="145" t="s">
        <v>7</v>
      </c>
      <c r="C7" s="147" t="s">
        <v>8</v>
      </c>
      <c r="D7" s="147"/>
      <c r="E7" s="147"/>
      <c r="F7" s="147"/>
      <c r="G7" s="147"/>
      <c r="H7" s="147"/>
      <c r="I7" s="147"/>
      <c r="J7" s="148"/>
      <c r="K7" s="3"/>
      <c r="L7" s="151" t="s">
        <v>9</v>
      </c>
      <c r="M7" s="149" t="s">
        <v>10</v>
      </c>
    </row>
    <row r="8" spans="1:13" ht="16.5" thickBot="1" x14ac:dyDescent="0.3">
      <c r="A8" s="146"/>
      <c r="B8" s="146"/>
      <c r="C8" s="18" t="s">
        <v>11</v>
      </c>
      <c r="D8" s="19" t="s">
        <v>12</v>
      </c>
      <c r="E8" s="19" t="s">
        <v>13</v>
      </c>
      <c r="F8" s="20" t="s">
        <v>14</v>
      </c>
      <c r="G8" s="20" t="s">
        <v>15</v>
      </c>
      <c r="H8" s="20" t="s">
        <v>16</v>
      </c>
      <c r="I8" s="21" t="s">
        <v>17</v>
      </c>
      <c r="J8" s="22" t="s">
        <v>18</v>
      </c>
      <c r="K8" s="3"/>
      <c r="L8" s="152"/>
      <c r="M8" s="150"/>
    </row>
    <row r="9" spans="1:13" ht="15.75" x14ac:dyDescent="0.25">
      <c r="A9" s="64" t="s">
        <v>71</v>
      </c>
      <c r="B9" s="74">
        <v>12</v>
      </c>
      <c r="C9" s="63">
        <v>1</v>
      </c>
      <c r="D9" s="59"/>
      <c r="E9" s="63">
        <v>1</v>
      </c>
      <c r="F9" s="63"/>
      <c r="G9" s="63">
        <v>1</v>
      </c>
      <c r="H9" s="63"/>
      <c r="I9" s="63"/>
      <c r="J9" s="35">
        <f t="shared" ref="J9:J16" si="0">SUM(C9:I9)</f>
        <v>3</v>
      </c>
      <c r="K9" s="3"/>
      <c r="L9" s="99">
        <f>'Jednotkové ceny'!$C$17</f>
        <v>0</v>
      </c>
      <c r="M9" s="49">
        <f t="shared" ref="M9:M16" si="1">B9*J9*L9</f>
        <v>0</v>
      </c>
    </row>
    <row r="10" spans="1:13" ht="15.75" x14ac:dyDescent="0.25">
      <c r="A10" s="65" t="s">
        <v>72</v>
      </c>
      <c r="B10" s="75">
        <v>12</v>
      </c>
      <c r="C10" s="63">
        <v>1</v>
      </c>
      <c r="D10" s="60"/>
      <c r="E10" s="56">
        <v>1</v>
      </c>
      <c r="F10" s="61"/>
      <c r="G10" s="61">
        <v>1</v>
      </c>
      <c r="H10" s="61"/>
      <c r="I10" s="62"/>
      <c r="J10" s="35">
        <f t="shared" si="0"/>
        <v>3</v>
      </c>
      <c r="K10" s="3"/>
      <c r="L10" s="99">
        <f>'Jednotkové ceny'!$C$17</f>
        <v>0</v>
      </c>
      <c r="M10" s="30">
        <f t="shared" si="1"/>
        <v>0</v>
      </c>
    </row>
    <row r="11" spans="1:13" ht="15.75" x14ac:dyDescent="0.25">
      <c r="A11" s="65" t="s">
        <v>73</v>
      </c>
      <c r="B11" s="75">
        <v>12</v>
      </c>
      <c r="C11" s="63">
        <v>1</v>
      </c>
      <c r="D11" s="60"/>
      <c r="E11" s="56">
        <v>1</v>
      </c>
      <c r="F11" s="61"/>
      <c r="G11" s="63">
        <v>1</v>
      </c>
      <c r="H11" s="61"/>
      <c r="I11" s="62"/>
      <c r="J11" s="35">
        <f t="shared" si="0"/>
        <v>3</v>
      </c>
      <c r="K11" s="3"/>
      <c r="L11" s="99">
        <f>'Jednotkové ceny'!$C$17</f>
        <v>0</v>
      </c>
      <c r="M11" s="49">
        <f t="shared" si="1"/>
        <v>0</v>
      </c>
    </row>
    <row r="12" spans="1:13" ht="15.75" x14ac:dyDescent="0.25">
      <c r="A12" s="65" t="s">
        <v>74</v>
      </c>
      <c r="B12" s="75">
        <v>12</v>
      </c>
      <c r="C12" s="63">
        <v>1</v>
      </c>
      <c r="D12" s="60"/>
      <c r="E12" s="56">
        <v>1</v>
      </c>
      <c r="F12" s="61"/>
      <c r="G12" s="61">
        <v>1</v>
      </c>
      <c r="H12" s="61"/>
      <c r="I12" s="62"/>
      <c r="J12" s="35">
        <f t="shared" si="0"/>
        <v>3</v>
      </c>
      <c r="K12" s="3"/>
      <c r="L12" s="99">
        <f>'Jednotkové ceny'!$C$17</f>
        <v>0</v>
      </c>
      <c r="M12" s="49">
        <f t="shared" si="1"/>
        <v>0</v>
      </c>
    </row>
    <row r="13" spans="1:13" ht="15.75" x14ac:dyDescent="0.25">
      <c r="A13" s="65" t="s">
        <v>75</v>
      </c>
      <c r="B13" s="75">
        <v>12</v>
      </c>
      <c r="C13" s="63">
        <v>1</v>
      </c>
      <c r="D13" s="60"/>
      <c r="E13" s="56">
        <v>1</v>
      </c>
      <c r="F13" s="61"/>
      <c r="G13" s="63">
        <v>1</v>
      </c>
      <c r="H13" s="61"/>
      <c r="I13" s="62"/>
      <c r="J13" s="35">
        <f t="shared" si="0"/>
        <v>3</v>
      </c>
      <c r="K13" s="3"/>
      <c r="L13" s="99">
        <f>'Jednotkové ceny'!$C$17</f>
        <v>0</v>
      </c>
      <c r="M13" s="30">
        <f t="shared" si="1"/>
        <v>0</v>
      </c>
    </row>
    <row r="14" spans="1:13" ht="15.75" x14ac:dyDescent="0.25">
      <c r="A14" s="65" t="s">
        <v>76</v>
      </c>
      <c r="B14" s="75">
        <v>12</v>
      </c>
      <c r="C14" s="63">
        <v>1</v>
      </c>
      <c r="D14" s="60"/>
      <c r="E14" s="56">
        <v>1</v>
      </c>
      <c r="F14" s="61"/>
      <c r="G14" s="61">
        <v>1</v>
      </c>
      <c r="H14" s="61"/>
      <c r="I14" s="62"/>
      <c r="J14" s="35">
        <f t="shared" si="0"/>
        <v>3</v>
      </c>
      <c r="K14" s="3"/>
      <c r="L14" s="99">
        <f>'Jednotkové ceny'!$C$17</f>
        <v>0</v>
      </c>
      <c r="M14" s="49">
        <f t="shared" si="1"/>
        <v>0</v>
      </c>
    </row>
    <row r="15" spans="1:13" ht="15.75" x14ac:dyDescent="0.25">
      <c r="A15" s="65" t="s">
        <v>77</v>
      </c>
      <c r="B15" s="75">
        <v>12</v>
      </c>
      <c r="C15" s="63">
        <v>1</v>
      </c>
      <c r="D15" s="60"/>
      <c r="E15" s="56">
        <v>1</v>
      </c>
      <c r="F15" s="61"/>
      <c r="G15" s="63">
        <v>1</v>
      </c>
      <c r="H15" s="61"/>
      <c r="I15" s="62"/>
      <c r="J15" s="35">
        <f t="shared" si="0"/>
        <v>3</v>
      </c>
      <c r="K15" s="3"/>
      <c r="L15" s="99">
        <f>'Jednotkové ceny'!$C$17</f>
        <v>0</v>
      </c>
      <c r="M15" s="49">
        <f t="shared" si="1"/>
        <v>0</v>
      </c>
    </row>
    <row r="16" spans="1:13" ht="15.75" x14ac:dyDescent="0.25">
      <c r="A16" s="65" t="s">
        <v>78</v>
      </c>
      <c r="B16" s="75">
        <v>12</v>
      </c>
      <c r="C16" s="63">
        <v>1</v>
      </c>
      <c r="D16" s="60"/>
      <c r="E16" s="56">
        <v>1</v>
      </c>
      <c r="F16" s="61"/>
      <c r="G16" s="61">
        <v>1</v>
      </c>
      <c r="H16" s="61"/>
      <c r="I16" s="62"/>
      <c r="J16" s="35">
        <f t="shared" si="0"/>
        <v>3</v>
      </c>
      <c r="K16" s="3"/>
      <c r="L16" s="99">
        <f>'Jednotkové ceny'!$C$17</f>
        <v>0</v>
      </c>
      <c r="M16" s="30">
        <f t="shared" si="1"/>
        <v>0</v>
      </c>
    </row>
    <row r="17" spans="1:13" ht="15.75" x14ac:dyDescent="0.25">
      <c r="A17" s="46" t="s">
        <v>103</v>
      </c>
      <c r="B17" s="75">
        <v>12</v>
      </c>
      <c r="C17" s="63">
        <v>1</v>
      </c>
      <c r="D17" s="56"/>
      <c r="E17" s="56">
        <v>1</v>
      </c>
      <c r="F17" s="57"/>
      <c r="G17" s="63">
        <v>1</v>
      </c>
      <c r="H17" s="57"/>
      <c r="I17" s="58"/>
      <c r="J17" s="35">
        <f>SUM(C17:I17)</f>
        <v>3</v>
      </c>
      <c r="K17" s="3"/>
      <c r="L17" s="99">
        <f>'Jednotkové ceny'!$C$17</f>
        <v>0</v>
      </c>
      <c r="M17" s="49">
        <f>B17*J17*L17</f>
        <v>0</v>
      </c>
    </row>
    <row r="18" spans="1:13" ht="15.75" x14ac:dyDescent="0.25">
      <c r="A18" s="46" t="s">
        <v>79</v>
      </c>
      <c r="B18" s="75">
        <v>12</v>
      </c>
      <c r="C18" s="63">
        <v>1</v>
      </c>
      <c r="D18" s="56"/>
      <c r="E18" s="56">
        <v>1</v>
      </c>
      <c r="F18" s="57"/>
      <c r="G18" s="61">
        <v>1</v>
      </c>
      <c r="H18" s="57"/>
      <c r="I18" s="58"/>
      <c r="J18" s="35">
        <f t="shared" ref="J18:J21" si="2">SUM(C18:I18)</f>
        <v>3</v>
      </c>
      <c r="K18" s="3"/>
      <c r="L18" s="99">
        <f>'Jednotkové ceny'!$C$17</f>
        <v>0</v>
      </c>
      <c r="M18" s="49">
        <f t="shared" ref="M18:M22" si="3">B18*J18*L18</f>
        <v>0</v>
      </c>
    </row>
    <row r="19" spans="1:13" ht="15.75" x14ac:dyDescent="0.25">
      <c r="A19" s="46" t="s">
        <v>80</v>
      </c>
      <c r="B19" s="75">
        <v>12</v>
      </c>
      <c r="C19" s="63">
        <v>1</v>
      </c>
      <c r="D19" s="56"/>
      <c r="E19" s="56">
        <v>1</v>
      </c>
      <c r="F19" s="57"/>
      <c r="G19" s="63">
        <v>1</v>
      </c>
      <c r="H19" s="57"/>
      <c r="I19" s="58"/>
      <c r="J19" s="35">
        <f t="shared" si="2"/>
        <v>3</v>
      </c>
      <c r="K19" s="3"/>
      <c r="L19" s="99">
        <f>'Jednotkové ceny'!$C$17</f>
        <v>0</v>
      </c>
      <c r="M19" s="30">
        <f t="shared" si="3"/>
        <v>0</v>
      </c>
    </row>
    <row r="20" spans="1:13" ht="15.75" x14ac:dyDescent="0.25">
      <c r="A20" s="46" t="s">
        <v>81</v>
      </c>
      <c r="B20" s="75">
        <v>12</v>
      </c>
      <c r="C20" s="63">
        <v>1</v>
      </c>
      <c r="D20" s="56"/>
      <c r="E20" s="56">
        <v>1</v>
      </c>
      <c r="F20" s="57"/>
      <c r="G20" s="63">
        <v>1</v>
      </c>
      <c r="H20" s="57"/>
      <c r="I20" s="58"/>
      <c r="J20" s="35">
        <f t="shared" si="2"/>
        <v>3</v>
      </c>
      <c r="K20" s="3"/>
      <c r="L20" s="99">
        <f>'Jednotkové ceny'!$C$17</f>
        <v>0</v>
      </c>
      <c r="M20" s="30">
        <f t="shared" si="3"/>
        <v>0</v>
      </c>
    </row>
    <row r="21" spans="1:13" ht="15.75" x14ac:dyDescent="0.25">
      <c r="A21" s="46" t="s">
        <v>82</v>
      </c>
      <c r="B21" s="75">
        <v>12</v>
      </c>
      <c r="C21" s="63">
        <v>1</v>
      </c>
      <c r="D21" s="56"/>
      <c r="E21" s="56">
        <v>1</v>
      </c>
      <c r="F21" s="57"/>
      <c r="G21" s="61">
        <v>1</v>
      </c>
      <c r="H21" s="57"/>
      <c r="I21" s="58"/>
      <c r="J21" s="35">
        <f t="shared" si="2"/>
        <v>3</v>
      </c>
      <c r="K21" s="3"/>
      <c r="L21" s="99">
        <f>'Jednotkové ceny'!$C$17</f>
        <v>0</v>
      </c>
      <c r="M21" s="30">
        <f>B21*J21*L21</f>
        <v>0</v>
      </c>
    </row>
    <row r="22" spans="1:13" ht="16.5" thickBot="1" x14ac:dyDescent="0.3">
      <c r="A22" s="46" t="s">
        <v>83</v>
      </c>
      <c r="B22" s="75">
        <v>45</v>
      </c>
      <c r="C22" s="63">
        <v>1</v>
      </c>
      <c r="D22" s="56"/>
      <c r="E22" s="56">
        <v>1</v>
      </c>
      <c r="F22" s="57"/>
      <c r="G22" s="63">
        <v>1</v>
      </c>
      <c r="H22" s="57"/>
      <c r="I22" s="58"/>
      <c r="J22" s="35">
        <f t="shared" ref="J22" si="4">SUM(C22:I22)</f>
        <v>3</v>
      </c>
      <c r="K22" s="3"/>
      <c r="L22" s="100">
        <f>'Jednotkové ceny'!$C$17</f>
        <v>0</v>
      </c>
      <c r="M22" s="50">
        <f t="shared" si="3"/>
        <v>0</v>
      </c>
    </row>
    <row r="23" spans="1:13" ht="16.5" thickBot="1" x14ac:dyDescent="0.3">
      <c r="A23" s="37"/>
      <c r="B23" s="37"/>
      <c r="C23" s="38"/>
      <c r="D23" s="38"/>
      <c r="E23" s="38"/>
      <c r="F23" s="39"/>
      <c r="G23" s="39"/>
      <c r="H23" s="39"/>
      <c r="I23" s="39"/>
      <c r="J23" s="40"/>
      <c r="K23" s="3"/>
      <c r="L23" s="41"/>
    </row>
    <row r="24" spans="1:13" ht="16.5" thickBot="1" x14ac:dyDescent="0.3">
      <c r="A24" s="13" t="s">
        <v>138</v>
      </c>
      <c r="B24" s="156"/>
      <c r="C24" s="43"/>
      <c r="D24" s="43"/>
      <c r="E24" s="43"/>
      <c r="F24" s="3"/>
      <c r="G24" s="3"/>
      <c r="H24" s="3"/>
      <c r="I24" s="3"/>
      <c r="J24" s="13" t="s">
        <v>32</v>
      </c>
      <c r="K24" s="3"/>
      <c r="M24" s="44">
        <f>SUM(M17:M23)</f>
        <v>0</v>
      </c>
    </row>
    <row r="26" spans="1:13" ht="15.75" x14ac:dyDescent="0.25">
      <c r="A26" s="13" t="s">
        <v>147</v>
      </c>
    </row>
    <row r="27" spans="1:13" ht="15.75" thickBot="1" x14ac:dyDescent="0.3"/>
    <row r="28" spans="1:13" ht="16.5" thickBot="1" x14ac:dyDescent="0.3">
      <c r="A28" s="123" t="s">
        <v>45</v>
      </c>
      <c r="B28" s="124">
        <f>SUM(B9:B22)</f>
        <v>201</v>
      </c>
      <c r="C28" s="107"/>
      <c r="D28" s="51"/>
      <c r="E28" s="51"/>
      <c r="F28" s="52"/>
      <c r="G28" s="52"/>
      <c r="H28" s="52"/>
      <c r="I28" s="52"/>
      <c r="J28" s="127">
        <f t="shared" ref="J28" si="5">2*7/365.25</f>
        <v>3.8329911019849415E-2</v>
      </c>
      <c r="K28" s="3"/>
      <c r="L28" s="125">
        <f>'Jednotkové ceny'!$C$12</f>
        <v>0</v>
      </c>
      <c r="M28" s="126">
        <f>B28*J28*L28</f>
        <v>0</v>
      </c>
    </row>
    <row r="29" spans="1:13" ht="16.5" thickBot="1" x14ac:dyDescent="0.3">
      <c r="J29" s="127"/>
    </row>
    <row r="30" spans="1:13" ht="16.5" thickBot="1" x14ac:dyDescent="0.3">
      <c r="A30" s="13" t="s">
        <v>138</v>
      </c>
      <c r="B30" s="156"/>
      <c r="C30" s="43"/>
      <c r="D30" s="43"/>
      <c r="E30" s="43"/>
      <c r="F30" s="3"/>
      <c r="G30" s="3"/>
      <c r="H30" s="3"/>
      <c r="I30" s="3"/>
      <c r="J30" s="13" t="s">
        <v>32</v>
      </c>
      <c r="K30" s="3"/>
      <c r="M30" s="44">
        <f>SUM(M26:M28)</f>
        <v>0</v>
      </c>
    </row>
    <row r="32" spans="1:13" x14ac:dyDescent="0.25">
      <c r="A32" s="71" t="s">
        <v>93</v>
      </c>
    </row>
    <row r="33" spans="1:1" x14ac:dyDescent="0.25">
      <c r="A33" s="70" t="s">
        <v>154</v>
      </c>
    </row>
    <row r="34" spans="1:1" x14ac:dyDescent="0.25">
      <c r="A34" s="71"/>
    </row>
  </sheetData>
  <sheetProtection algorithmName="SHA-512" hashValue="9qHLIOej51xgyl2IoPjB2uqW/RXVP/AdpDx5N0Kx9ZAYzXVVQC2FI2IAu98gluyH6HfXLv5QAaxItXrT6xBSFg==" saltValue="6xkQwFFx6mifPyvcJkPrGg==" spinCount="100000" sheet="1" objects="1" scenarios="1"/>
  <protectedRanges>
    <protectedRange sqref="B24 B30" name="Oblast1"/>
  </protectedRanges>
  <mergeCells count="6">
    <mergeCell ref="M7:M8"/>
    <mergeCell ref="A1:K1"/>
    <mergeCell ref="A7:A8"/>
    <mergeCell ref="B7:B8"/>
    <mergeCell ref="C7:J7"/>
    <mergeCell ref="L7:L8"/>
  </mergeCells>
  <pageMargins left="0.7" right="0.7" top="0.78740157499999996" bottom="0.78740157499999996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Rekapitulace</vt:lpstr>
      <vt:lpstr>Jednotkové ceny</vt:lpstr>
      <vt:lpstr>AB</vt:lpstr>
      <vt:lpstr>Zákaznické</vt:lpstr>
      <vt:lpstr>TÚ-A</vt:lpstr>
      <vt:lpstr>TÚ-T</vt:lpstr>
      <vt:lpstr>Ostatní provozy</vt:lpstr>
      <vt:lpstr>Konečné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Drápalík Petr Ing.</dc:creator>
  <cp:lastModifiedBy>Slezák Martin Ing.,Mgr.</cp:lastModifiedBy>
  <dcterms:created xsi:type="dcterms:W3CDTF">2022-05-24T08:28:51Z</dcterms:created>
  <dcterms:modified xsi:type="dcterms:W3CDTF">2022-09-02T12:48:12Z</dcterms:modified>
</cp:coreProperties>
</file>