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nak\Desktop\"/>
    </mc:Choice>
  </mc:AlternateContent>
  <xr:revisionPtr revIDLastSave="0" documentId="8_{349E7453-0A72-4E61-A993-A28A401B54D2}" xr6:coauthVersionLast="47" xr6:coauthVersionMax="47" xr10:uidLastSave="{00000000-0000-0000-0000-000000000000}"/>
  <bookViews>
    <workbookView xWindow="-108" yWindow="-108" windowWidth="23256" windowHeight="12576" xr2:uid="{FD4E7B3C-3187-49C3-A6CD-FBB52E2D7960}"/>
  </bookViews>
  <sheets>
    <sheet name="Rekapitulace" sheetId="3" r:id="rId1"/>
    <sheet name="Rozpočet" sheetId="2" r:id="rId2"/>
    <sheet name="Paramet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3" l="1"/>
  <c r="B32" i="3"/>
  <c r="C31" i="3"/>
  <c r="B31" i="3"/>
  <c r="C30" i="3"/>
  <c r="B30" i="3"/>
  <c r="C27" i="3"/>
  <c r="C26" i="3"/>
  <c r="B26" i="3"/>
  <c r="C25" i="3"/>
  <c r="B25" i="3"/>
  <c r="C24" i="3"/>
  <c r="C22" i="3"/>
  <c r="C21" i="3"/>
  <c r="C20" i="3"/>
  <c r="C19" i="3"/>
  <c r="C16" i="3"/>
  <c r="C15" i="3"/>
  <c r="C14" i="3"/>
  <c r="C13" i="3"/>
  <c r="C12" i="3"/>
  <c r="B12" i="3"/>
  <c r="C11" i="3"/>
  <c r="C10" i="3"/>
  <c r="C9" i="3"/>
  <c r="C8" i="3"/>
  <c r="C7" i="3"/>
  <c r="B7" i="3"/>
  <c r="C6" i="3"/>
  <c r="C5" i="3"/>
  <c r="C4" i="3"/>
  <c r="B4" i="3"/>
  <c r="B3" i="3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G51" i="2"/>
  <c r="E51" i="2"/>
  <c r="I50" i="2"/>
  <c r="H50" i="2"/>
  <c r="I49" i="2"/>
  <c r="H49" i="2"/>
  <c r="G49" i="2"/>
  <c r="E49" i="2"/>
  <c r="I47" i="2"/>
  <c r="H47" i="2"/>
  <c r="G47" i="2"/>
  <c r="E47" i="2"/>
  <c r="I45" i="2"/>
  <c r="H45" i="2"/>
  <c r="G45" i="2"/>
  <c r="E45" i="2"/>
  <c r="I43" i="2"/>
  <c r="H43" i="2"/>
  <c r="G43" i="2"/>
  <c r="E43" i="2"/>
  <c r="I41" i="2"/>
  <c r="H41" i="2"/>
  <c r="G41" i="2"/>
  <c r="E41" i="2"/>
  <c r="I39" i="2"/>
  <c r="H39" i="2"/>
  <c r="G39" i="2"/>
  <c r="E39" i="2"/>
  <c r="I37" i="2"/>
  <c r="H37" i="2"/>
  <c r="G37" i="2"/>
  <c r="E37" i="2"/>
  <c r="I35" i="2"/>
  <c r="H35" i="2"/>
  <c r="G35" i="2"/>
  <c r="E35" i="2"/>
  <c r="I32" i="2"/>
  <c r="G32" i="2"/>
  <c r="E32" i="2"/>
  <c r="I31" i="2"/>
  <c r="H31" i="2"/>
  <c r="E31" i="2"/>
  <c r="I30" i="2"/>
  <c r="H30" i="2"/>
  <c r="I29" i="2"/>
  <c r="H29" i="2"/>
  <c r="G29" i="2"/>
  <c r="E29" i="2"/>
  <c r="I26" i="2"/>
  <c r="H26" i="2"/>
  <c r="G26" i="2"/>
  <c r="E26" i="2"/>
  <c r="I24" i="2"/>
  <c r="H24" i="2"/>
  <c r="G24" i="2"/>
  <c r="E24" i="2"/>
  <c r="I23" i="2"/>
  <c r="H23" i="2"/>
  <c r="G23" i="2"/>
  <c r="E23" i="2"/>
  <c r="I22" i="2"/>
  <c r="H22" i="2"/>
  <c r="G22" i="2"/>
  <c r="E22" i="2"/>
  <c r="I20" i="2"/>
  <c r="H20" i="2"/>
  <c r="G20" i="2"/>
  <c r="E20" i="2"/>
  <c r="I18" i="2"/>
  <c r="H18" i="2"/>
  <c r="G18" i="2"/>
  <c r="E18" i="2"/>
  <c r="I16" i="2"/>
  <c r="H16" i="2"/>
  <c r="G16" i="2"/>
  <c r="E16" i="2"/>
  <c r="I14" i="2"/>
  <c r="H14" i="2"/>
  <c r="G14" i="2"/>
  <c r="E14" i="2"/>
  <c r="I12" i="2"/>
  <c r="H12" i="2"/>
  <c r="G12" i="2"/>
  <c r="E12" i="2"/>
  <c r="I10" i="2"/>
  <c r="G10" i="2"/>
  <c r="E10" i="2"/>
  <c r="I9" i="2"/>
  <c r="H9" i="2"/>
  <c r="G9" i="2"/>
  <c r="E9" i="2"/>
  <c r="I7" i="2"/>
  <c r="H7" i="2"/>
  <c r="G7" i="2"/>
  <c r="E7" i="2"/>
  <c r="I5" i="2"/>
  <c r="H5" i="2"/>
  <c r="G5" i="2"/>
  <c r="E5" i="2"/>
</calcChain>
</file>

<file path=xl/sharedStrings.xml><?xml version="1.0" encoding="utf-8"?>
<sst xmlns="http://schemas.openxmlformats.org/spreadsheetml/2006/main" count="220" uniqueCount="141">
  <si>
    <t>Název</t>
  </si>
  <si>
    <t>Hodnota</t>
  </si>
  <si>
    <t>Nadpis rekapitulace</t>
  </si>
  <si>
    <t>Seznam prací a dodávek elektrotechnických zařízení</t>
  </si>
  <si>
    <t>Akce</t>
  </si>
  <si>
    <t>Rekonstrukce odstavné plochy
před areálem DPMP, a.s.</t>
  </si>
  <si>
    <t>Projekt</t>
  </si>
  <si>
    <t>SO 401 - VEŘEJNÉ OSVĚTLENÍ</t>
  </si>
  <si>
    <t>Investor</t>
  </si>
  <si>
    <t>Dopravní podnik města Pardubic a.s., Teplého 2141, 530 02 Pardubice</t>
  </si>
  <si>
    <t>Z. č.</t>
  </si>
  <si>
    <t>19/44</t>
  </si>
  <si>
    <t>A. č.</t>
  </si>
  <si>
    <t/>
  </si>
  <si>
    <t>Smlouva</t>
  </si>
  <si>
    <t>Vypracoval</t>
  </si>
  <si>
    <t>ing. Petr Koza</t>
  </si>
  <si>
    <t>Kontroloval</t>
  </si>
  <si>
    <t>Datum</t>
  </si>
  <si>
    <t>Zpracovatel</t>
  </si>
  <si>
    <t>CÚ</t>
  </si>
  <si>
    <t>Poznámka</t>
  </si>
  <si>
    <t>2019</t>
  </si>
  <si>
    <t>Doprava dodávek  (3,6) %</t>
  </si>
  <si>
    <t>3,60</t>
  </si>
  <si>
    <t>Přesun dodávek  (1) %</t>
  </si>
  <si>
    <t>1,00</t>
  </si>
  <si>
    <t>PPV  (1 nebo 6) %</t>
  </si>
  <si>
    <t>6,00</t>
  </si>
  <si>
    <t>PPV zemních prací, nátěrů  (1) %</t>
  </si>
  <si>
    <t>Dodavat. dokumentace  (1 - 1,5) %</t>
  </si>
  <si>
    <t>1,50</t>
  </si>
  <si>
    <t>Rizika a pojištění  (1 - 1,5) %</t>
  </si>
  <si>
    <t>Opravy v záruce  (5 - 7) %</t>
  </si>
  <si>
    <t>5,00</t>
  </si>
  <si>
    <t>GZS  (3,25 nebo 8,4) %</t>
  </si>
  <si>
    <t>3,25</t>
  </si>
  <si>
    <t>Provozní vlivy  %</t>
  </si>
  <si>
    <t>3,20</t>
  </si>
  <si>
    <t>Kompletační činnost - a</t>
  </si>
  <si>
    <t>0,00</t>
  </si>
  <si>
    <t>Kompletační činnost - b</t>
  </si>
  <si>
    <t>0,952842</t>
  </si>
  <si>
    <t>Kompletační činnost - k1</t>
  </si>
  <si>
    <t>Kompletační činnost - k2</t>
  </si>
  <si>
    <t>1. sazba DPH %
- i pro přirážky rekapitulace</t>
  </si>
  <si>
    <t>21</t>
  </si>
  <si>
    <t>2. sazba DPH %</t>
  </si>
  <si>
    <t>15</t>
  </si>
  <si>
    <t>Procento PM % 1</t>
  </si>
  <si>
    <t>Procento PM % 2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</si>
  <si>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</si>
  <si>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</si>
  <si>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</si>
  <si>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</si>
  <si>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</si>
  <si>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</si>
  <si>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</si>
  <si>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</si>
  <si>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</t>
  </si>
  <si>
    <t>Demontáže</t>
  </si>
  <si>
    <t>KABEL SILOVÝ,IZOLACE PVC</t>
  </si>
  <si>
    <t>do průřezu 4x25 , volně</t>
  </si>
  <si>
    <t>m</t>
  </si>
  <si>
    <t>UKONČENÍ VODIČŮ NA SVORKOVNICI</t>
  </si>
  <si>
    <t xml:space="preserve"> Do  16 mm2</t>
  </si>
  <si>
    <t>ks</t>
  </si>
  <si>
    <t>HODINOVE ZUCTOVACI SAZBY</t>
  </si>
  <si>
    <t xml:space="preserve"> Demontaz stavajiciho zarizeni</t>
  </si>
  <si>
    <t>hod</t>
  </si>
  <si>
    <t>Demontáže - celkem</t>
  </si>
  <si>
    <t>INSTALAČNÍ MATERIÁL</t>
  </si>
  <si>
    <t>TRUBKA KOPOFLEX 110</t>
  </si>
  <si>
    <t>CYKY-J 4x16 , volně</t>
  </si>
  <si>
    <t>OCELOVÝ DRÁT POZINKOVANÝ</t>
  </si>
  <si>
    <t>FeZn-D10 (0,62kg/m), volně</t>
  </si>
  <si>
    <t>SVORKA HROMOSVODNÍ,UZEMŇOVACÍ</t>
  </si>
  <si>
    <t>SS spojovací</t>
  </si>
  <si>
    <t xml:space="preserve"> Uprava stavajiciho zarizeni</t>
  </si>
  <si>
    <t xml:space="preserve"> Napojeni na stavajici zarizeni</t>
  </si>
  <si>
    <t xml:space="preserve"> Zabezpeceni pracoviste</t>
  </si>
  <si>
    <t>SPOLUPRACE S DODAVATELEM PRI</t>
  </si>
  <si>
    <t xml:space="preserve"> zapojovani a zkouskach</t>
  </si>
  <si>
    <t>PROVEDENI REVIZNICH ZKOUSEK</t>
  </si>
  <si>
    <t>DLE CSN 331500</t>
  </si>
  <si>
    <t xml:space="preserve"> Revizni technik</t>
  </si>
  <si>
    <t>Podružný materiál</t>
  </si>
  <si>
    <t>Elektromontáže - celkem</t>
  </si>
  <si>
    <t>Zemní práce</t>
  </si>
  <si>
    <t>VYTÝČENÍ TRATI</t>
  </si>
  <si>
    <t xml:space="preserve"> Kabelové vedení v zastaveném prostoru</t>
  </si>
  <si>
    <t>km</t>
  </si>
  <si>
    <t>HLOUBENÍ KABELOVÉ RÝHY</t>
  </si>
  <si>
    <t xml:space="preserve"> Zemina třídy 3, šíře 350mm,hloubka 800mm</t>
  </si>
  <si>
    <t>ZŘÍZENÍ KABELOVÉHO LOŽE</t>
  </si>
  <si>
    <t xml:space="preserve"> Z kopaného písku, bez zakrytí, šíře do 65cm,tloušťka 10cm</t>
  </si>
  <si>
    <t>FOLIE VÝSTRAŽNÁ Z PVC</t>
  </si>
  <si>
    <t xml:space="preserve"> Do šířky 20cm</t>
  </si>
  <si>
    <t>KŘIŽOVATKA S PODZEMNÍMI SÍTĚMI
(bude upřesněno podle skut. stavu, zjištěného při zemních pracích)</t>
  </si>
  <si>
    <t xml:space="preserve"> Položení chráničky vč.zakrytí</t>
  </si>
  <si>
    <t>ZÁHOZ KABELOVÉ RÝHY</t>
  </si>
  <si>
    <t>ODVOZ ZEMINY</t>
  </si>
  <si>
    <t xml:space="preserve"> Do vzdálenosti 1 km</t>
  </si>
  <si>
    <t>m3</t>
  </si>
  <si>
    <t>ÚPRAVA POVRCHU</t>
  </si>
  <si>
    <t xml:space="preserve"> Provizorní úprava terénu v zemina třídy 3</t>
  </si>
  <si>
    <t>m2</t>
  </si>
  <si>
    <t>Zemní práce - celkem</t>
  </si>
  <si>
    <t>POZNÁMKY :</t>
  </si>
  <si>
    <t>V rozpočtu nejsou zahrnuty :</t>
  </si>
  <si>
    <t>- zábory pozemků, místní poplatky</t>
  </si>
  <si>
    <t>- dopravní značení, označení stavby</t>
  </si>
  <si>
    <t>- vytyčení podzemních sítí a geodetické zaměření</t>
  </si>
  <si>
    <t>- případné bourání a obnovy zpevněných povrchů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</si>
  <si>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</si>
  <si>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</si>
  <si>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</si>
  <si>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</si>
  <si>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</si>
  <si>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</si>
  <si>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</si>
  <si>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</si>
  <si>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</si>
  <si>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Nátěry</t>
  </si>
  <si>
    <t>PPV 1,00% z nátěrů a zemních prací</t>
  </si>
  <si>
    <t>Mezisoučet 2</t>
  </si>
  <si>
    <t>Dodav. dokumentace 1,50% z mezisoučtu 2</t>
  </si>
  <si>
    <t>Rizika a pojištění 1,50% z mezisoučtu 2</t>
  </si>
  <si>
    <t>Opravy v záruce 5,00% z mezisoučtu 1</t>
  </si>
  <si>
    <t>Základní náklady celkem</t>
  </si>
  <si>
    <t>Vedlejší náklady</t>
  </si>
  <si>
    <t>GZS 3,25% z pravé strany mezisoučtu 2</t>
  </si>
  <si>
    <t>Provozní vlivy 3,20% z pravé strany mezisoučtu 2</t>
  </si>
  <si>
    <t>Vedlejší náklady celkem</t>
  </si>
  <si>
    <t>Kompletační činnost</t>
  </si>
  <si>
    <t>Náklady celkem</t>
  </si>
  <si>
    <t>Základ a hodnota DPH 21%</t>
  </si>
  <si>
    <t>Základ a hodnota DPH 15%</t>
  </si>
  <si>
    <t>Náklady celkem s DPH</t>
  </si>
  <si>
    <t>Součty odstavců</t>
  </si>
  <si>
    <t xml:space="preserve">  Demontáže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</si>
</sst>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9"/>
      <color rgb="FF000000"/>
      <name val="敓潧⁥䥕蜀埶ѿ☸c_x0008_"/>
      <charset val="238"/>
    </font>
    <font>
      <b/>
      <sz val="11"/>
      <color rgb="FF000000"/>
      <name val="敓潧⁥䥕蜀埶ѿ☸c_x0008_"/>
      <charset val="238"/>
    </font>
    <font>
      <b/>
      <sz val="10"/>
      <color rgb="FF000000"/>
      <name val="敓潧⁥䥕蜀埶ѿ☸c_x0008_"/>
      <charset val="238"/>
    </font>
    <font>
      <b/>
      <sz val="9"/>
      <color rgb="FF000000"/>
      <name val="敓潧⁥䥕蜀埶ѿ☸c_x0008_"/>
      <charset val="238"/>
    </font>
    <font>
      <i/>
      <sz val="10"/>
      <color rgb="FF000000"/>
      <name val="敓潧⁥䥕蜀埶ѿ☸c_x0008_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0" fontId="0" fillId="0" borderId="0" xfId="0" applyProtection="1"/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left" wrapText="1"/>
    </xf>
    <xf numFmtId="4" fontId="4" fillId="6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ACE3A-324A-4DFC-9189-E4BCD528041B}">
  <dimension ref="A1:F33"/>
  <sheetViews>
    <sheetView tabSelected="1" workbookViewId="0">
      <selection activeCell="C17" sqref="C17"/>
    </sheetView>
  </sheetViews>
  <sheetFormatPr defaultRowHeight="14.4"/>
  <cols>
    <col min="1" max="1" width="39.33203125" style="1" bestFit="1" customWidth="1"/>
    <col min="2" max="2" width="9.109375" style="11"/>
    <col min="3" max="3" width="9.33203125" style="11" bestFit="1" customWidth="1"/>
    <col min="6" max="6" width="0" style="10" hidden="1" customWidth="1"/>
  </cols>
  <sheetData>
    <row r="1" spans="1:4">
      <c r="A1" s="2" t="s">
        <v>0</v>
      </c>
      <c r="B1" s="12" t="s">
        <v>114</v>
      </c>
      <c r="C1" s="12" t="s">
        <v>115</v>
      </c>
      <c r="D1" s="3"/>
    </row>
    <row r="2" spans="1:4">
      <c r="A2" s="6" t="s">
        <v>116</v>
      </c>
      <c r="B2" s="14"/>
      <c r="C2" s="14"/>
      <c r="D2" s="3"/>
    </row>
    <row r="3" spans="1:4">
      <c r="A3" s="7" t="s">
        <v>117</v>
      </c>
      <c r="B3" s="17">
        <f>0</f>
        <v>0</v>
      </c>
      <c r="C3" s="17"/>
      <c r="D3" s="3"/>
    </row>
    <row r="4" spans="1:4">
      <c r="A4" s="7" t="s">
        <v>118</v>
      </c>
      <c r="B4" s="17">
        <f>B3 * Parametry!B16 / 100</f>
        <v>0</v>
      </c>
      <c r="C4" s="17">
        <f>B3 * Parametry!B17 / 100</f>
        <v>0</v>
      </c>
      <c r="D4" s="3"/>
    </row>
    <row r="5" spans="1:4">
      <c r="A5" s="7" t="s">
        <v>119</v>
      </c>
      <c r="B5" s="17"/>
      <c r="C5" s="17">
        <f>(Rozpočet!E32) + 0</f>
        <v>0</v>
      </c>
      <c r="D5" s="3"/>
    </row>
    <row r="6" spans="1:4">
      <c r="A6" s="7" t="s">
        <v>120</v>
      </c>
      <c r="B6" s="17"/>
      <c r="C6" s="17">
        <f>0 + (Rozpočet!G32) + 0</f>
        <v>0</v>
      </c>
      <c r="D6" s="3"/>
    </row>
    <row r="7" spans="1:4">
      <c r="A7" s="8" t="s">
        <v>121</v>
      </c>
      <c r="B7" s="19">
        <f>B3 + B4</f>
        <v>0</v>
      </c>
      <c r="C7" s="19">
        <f>C3 + C4 + C5 + C6</f>
        <v>0</v>
      </c>
      <c r="D7" s="3"/>
    </row>
    <row r="8" spans="1:4">
      <c r="A8" s="7" t="s">
        <v>122</v>
      </c>
      <c r="B8" s="17"/>
      <c r="C8" s="17">
        <f>(C5 + C6) * Parametry!B18 / 100</f>
        <v>0</v>
      </c>
      <c r="D8" s="3"/>
    </row>
    <row r="9" spans="1:4">
      <c r="A9" s="7" t="s">
        <v>123</v>
      </c>
      <c r="B9" s="17"/>
      <c r="C9" s="17">
        <f>0 + 0</f>
        <v>0</v>
      </c>
      <c r="D9" s="3"/>
    </row>
    <row r="10" spans="1:4">
      <c r="A10" s="7" t="s">
        <v>88</v>
      </c>
      <c r="B10" s="17"/>
      <c r="C10" s="17">
        <f>(Rozpočet!E51) + (Rozpočet!G51)</f>
        <v>0</v>
      </c>
      <c r="D10" s="3"/>
    </row>
    <row r="11" spans="1:4">
      <c r="A11" s="7" t="s">
        <v>124</v>
      </c>
      <c r="B11" s="17"/>
      <c r="C11" s="17">
        <f>(C9 + C10) * Parametry!B19 / 100</f>
        <v>0</v>
      </c>
      <c r="D11" s="3"/>
    </row>
    <row r="12" spans="1:4">
      <c r="A12" s="8" t="s">
        <v>125</v>
      </c>
      <c r="B12" s="19">
        <f>B7</f>
        <v>0</v>
      </c>
      <c r="C12" s="19">
        <f>C7 + C8 + C9 + C10 + C11</f>
        <v>0</v>
      </c>
      <c r="D12" s="3"/>
    </row>
    <row r="13" spans="1:4">
      <c r="A13" s="7" t="s">
        <v>126</v>
      </c>
      <c r="B13" s="17"/>
      <c r="C13" s="17">
        <f>(B12 + C12) * Parametry!B20 / 100</f>
        <v>0</v>
      </c>
      <c r="D13" s="3"/>
    </row>
    <row r="14" spans="1:4">
      <c r="A14" s="7" t="s">
        <v>127</v>
      </c>
      <c r="B14" s="17"/>
      <c r="C14" s="17">
        <f>(B12 + C12) * Parametry!B21 / 100</f>
        <v>0</v>
      </c>
      <c r="D14" s="3"/>
    </row>
    <row r="15" spans="1:4">
      <c r="A15" s="7" t="s">
        <v>128</v>
      </c>
      <c r="B15" s="17"/>
      <c r="C15" s="17">
        <f>(B7 + C7) * Parametry!B22 / 100</f>
        <v>0</v>
      </c>
      <c r="D15" s="3"/>
    </row>
    <row r="16" spans="1:4">
      <c r="A16" s="6" t="s">
        <v>129</v>
      </c>
      <c r="B16" s="14"/>
      <c r="C16" s="14">
        <f>B12 + C12 + C13 + C14 + C15</f>
        <v>0</v>
      </c>
      <c r="D16" s="3"/>
    </row>
    <row r="17" spans="1:4">
      <c r="A17" s="7" t="s">
        <v>13</v>
      </c>
      <c r="B17" s="17"/>
      <c r="C17" s="17"/>
      <c r="D17" s="3"/>
    </row>
    <row r="18" spans="1:4">
      <c r="A18" s="6" t="s">
        <v>130</v>
      </c>
      <c r="B18" s="14"/>
      <c r="C18" s="14"/>
      <c r="D18" s="3"/>
    </row>
    <row r="19" spans="1:4">
      <c r="A19" s="7" t="s">
        <v>131</v>
      </c>
      <c r="B19" s="17"/>
      <c r="C19" s="17">
        <f>C12 * Parametry!B23 / 100</f>
        <v>0</v>
      </c>
      <c r="D19" s="3"/>
    </row>
    <row r="20" spans="1:4">
      <c r="A20" s="7" t="s">
        <v>132</v>
      </c>
      <c r="B20" s="17"/>
      <c r="C20" s="17">
        <f>C12 * Parametry!B24 / 100</f>
        <v>0</v>
      </c>
      <c r="D20" s="3"/>
    </row>
    <row r="21" spans="1:4">
      <c r="A21" s="6" t="s">
        <v>133</v>
      </c>
      <c r="B21" s="14"/>
      <c r="C21" s="14">
        <f>C19 + C20</f>
        <v>0</v>
      </c>
      <c r="D21" s="3"/>
    </row>
    <row r="22" spans="1:4">
      <c r="A22" s="7" t="s">
        <v>134</v>
      </c>
      <c r="B22" s="17"/>
      <c r="C22" s="17">
        <f>Parametry!B25 * Parametry!B28 * (C16 * Parametry!B27)^Parametry!B26</f>
        <v>0</v>
      </c>
      <c r="D22" s="3"/>
    </row>
    <row r="23" spans="1:4">
      <c r="A23" s="7" t="s">
        <v>13</v>
      </c>
      <c r="B23" s="17"/>
      <c r="C23" s="17"/>
      <c r="D23" s="3"/>
    </row>
    <row r="24" spans="1:4">
      <c r="A24" s="4" t="s">
        <v>135</v>
      </c>
      <c r="B24" s="13"/>
      <c r="C24" s="13">
        <f>C16 + C21 + C22</f>
        <v>0</v>
      </c>
      <c r="D24" s="3"/>
    </row>
    <row r="25" spans="1:4">
      <c r="A25" s="7" t="s">
        <v>136</v>
      </c>
      <c r="B25" s="17">
        <f>(SUM(Rozpočet!E4:E9,Rozpočet!E11:E29,Rozpočet!E31)+SUM(Rozpočet!E34:E49)) + (SUM(Rozpočet!G4:G9,Rozpočet!G11:G29)+SUM(Rozpočet!G34:G49)) + B4 + C4 + C8 + C11 + C13 + C14 + C15 + C21 + C22</f>
        <v>0</v>
      </c>
      <c r="C25" s="17">
        <f>B25 * Parametry!B29 / 100</f>
        <v>0</v>
      </c>
      <c r="D25" s="3"/>
    </row>
    <row r="26" spans="1:4">
      <c r="A26" s="7" t="s">
        <v>137</v>
      </c>
      <c r="B26" s="17">
        <f>(SUM(Rozpočet!E4,Rozpočet!E6,Rozpočet!E8,Rozpočet!E11,Rozpočet!E13,Rozpočet!E15,Rozpočet!E17,Rozpočet!E19,Rozpočet!E21,Rozpočet!E25,Rozpočet!E27:E28)+SUM(Rozpočet!E34,Rozpočet!E36,Rozpočet!E38,Rozpočet!E40,Rozpočet!E42,Rozpočet!E44,Rozpočet!E46,Rozpočet!E48)) + (SUM(Rozpočet!G4,Rozpočet!G6,Rozpočet!G8,Rozpočet!G11,Rozpočet!G13,Rozpočet!G15,Rozpočet!G17,Rozpočet!G19,Rozpočet!G21,Rozpočet!G25,Rozpočet!G27:G28)+SUM(Rozpočet!G34,Rozpočet!G36,Rozpočet!G38,Rozpočet!G40,Rozpočet!G42,Rozpočet!G44,Rozpočet!G46,Rozpočet!G48))</f>
        <v>0</v>
      </c>
      <c r="C26" s="17">
        <f>B26 * Parametry!B30 / 100</f>
        <v>0</v>
      </c>
      <c r="D26" s="3"/>
    </row>
    <row r="27" spans="1:4">
      <c r="A27" s="4" t="s">
        <v>138</v>
      </c>
      <c r="B27" s="13"/>
      <c r="C27" s="13">
        <f>C24 + C25 + C26</f>
        <v>0</v>
      </c>
      <c r="D27" s="3"/>
    </row>
    <row r="28" spans="1:4">
      <c r="A28" s="7" t="s">
        <v>13</v>
      </c>
      <c r="B28" s="17"/>
      <c r="C28" s="17"/>
      <c r="D28" s="3"/>
    </row>
    <row r="29" spans="1:4">
      <c r="A29" s="6" t="s">
        <v>139</v>
      </c>
      <c r="B29" s="20" t="s">
        <v>53</v>
      </c>
      <c r="C29" s="20" t="s">
        <v>55</v>
      </c>
      <c r="D29" s="3"/>
    </row>
    <row r="30" spans="1:4">
      <c r="A30" s="7" t="s">
        <v>59</v>
      </c>
      <c r="B30" s="17">
        <f>(Rozpočet!E32)</f>
        <v>0</v>
      </c>
      <c r="C30" s="17">
        <f>(Rozpočet!G32)</f>
        <v>0</v>
      </c>
      <c r="D30" s="3"/>
    </row>
    <row r="31" spans="1:4">
      <c r="A31" s="7" t="s">
        <v>140</v>
      </c>
      <c r="B31" s="17">
        <f>(Rozpočet!E10)</f>
        <v>0</v>
      </c>
      <c r="C31" s="17">
        <f>(Rozpočet!G10)</f>
        <v>0</v>
      </c>
      <c r="D31" s="3"/>
    </row>
    <row r="32" spans="1:4">
      <c r="A32" s="7" t="s">
        <v>88</v>
      </c>
      <c r="B32" s="17">
        <f>(Rozpočet!E51)</f>
        <v>0</v>
      </c>
      <c r="C32" s="17">
        <f>(Rozpočet!G51)</f>
        <v>0</v>
      </c>
      <c r="D32" s="3"/>
    </row>
    <row r="33" spans="1:4">
      <c r="A33" s="7" t="s">
        <v>13</v>
      </c>
      <c r="B33" s="17"/>
      <c r="C33" s="17"/>
      <c r="D33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261B-1AFB-46AA-9DA9-B38E7AB29E50}">
  <dimension ref="A1:L57"/>
  <sheetViews>
    <sheetView workbookViewId="0"/>
  </sheetViews>
  <sheetFormatPr defaultRowHeight="14.4"/>
  <cols>
    <col min="1" max="1" width="48.33203125" style="1" bestFit="1" customWidth="1"/>
    <col min="2" max="2" width="4" style="1" bestFit="1" customWidth="1"/>
    <col min="3" max="3" width="5.44140625" style="11" bestFit="1" customWidth="1"/>
    <col min="4" max="4" width="7.109375" style="11" bestFit="1" customWidth="1"/>
    <col min="5" max="5" width="13.44140625" style="11" bestFit="1" customWidth="1"/>
    <col min="6" max="6" width="6.44140625" style="11" bestFit="1" customWidth="1"/>
    <col min="7" max="7" width="12.5546875" style="11" bestFit="1" customWidth="1"/>
    <col min="8" max="8" width="5.33203125" style="11" bestFit="1" customWidth="1"/>
    <col min="9" max="9" width="11.44140625" style="11" bestFit="1" customWidth="1"/>
    <col min="12" max="12" width="0" style="10" hidden="1" customWidth="1"/>
  </cols>
  <sheetData>
    <row r="1" spans="1:11">
      <c r="A1" s="2" t="s">
        <v>0</v>
      </c>
      <c r="B1" s="2" t="s">
        <v>51</v>
      </c>
      <c r="C1" s="12" t="s">
        <v>52</v>
      </c>
      <c r="D1" s="12" t="s">
        <v>53</v>
      </c>
      <c r="E1" s="12" t="s">
        <v>54</v>
      </c>
      <c r="F1" s="12" t="s">
        <v>55</v>
      </c>
      <c r="G1" s="12" t="s">
        <v>56</v>
      </c>
      <c r="H1" s="12" t="s">
        <v>57</v>
      </c>
      <c r="I1" s="12" t="s">
        <v>58</v>
      </c>
      <c r="J1" s="3"/>
      <c r="K1" s="3"/>
    </row>
    <row r="2" spans="1:11">
      <c r="A2" s="4" t="s">
        <v>59</v>
      </c>
      <c r="B2" s="4" t="s">
        <v>13</v>
      </c>
      <c r="C2" s="13"/>
      <c r="D2" s="13"/>
      <c r="E2" s="13"/>
      <c r="F2" s="13"/>
      <c r="G2" s="13"/>
      <c r="H2" s="13"/>
      <c r="I2" s="13"/>
      <c r="J2" s="3"/>
      <c r="K2" s="3"/>
    </row>
    <row r="3" spans="1:11">
      <c r="A3" s="6" t="s">
        <v>60</v>
      </c>
      <c r="B3" s="6" t="s">
        <v>13</v>
      </c>
      <c r="C3" s="14"/>
      <c r="D3" s="14"/>
      <c r="E3" s="14"/>
      <c r="F3" s="14"/>
      <c r="G3" s="14"/>
      <c r="H3" s="14"/>
      <c r="I3" s="14"/>
      <c r="J3" s="3"/>
      <c r="K3" s="3"/>
    </row>
    <row r="4" spans="1:11">
      <c r="A4" s="15" t="s">
        <v>61</v>
      </c>
      <c r="B4" s="15" t="s">
        <v>13</v>
      </c>
      <c r="C4" s="16"/>
      <c r="D4" s="16"/>
      <c r="E4" s="16"/>
      <c r="F4" s="16"/>
      <c r="G4" s="16"/>
      <c r="H4" s="16"/>
      <c r="I4" s="16"/>
      <c r="J4" s="3"/>
      <c r="K4" s="3"/>
    </row>
    <row r="5" spans="1:11">
      <c r="A5" s="7" t="s">
        <v>62</v>
      </c>
      <c r="B5" s="7" t="s">
        <v>63</v>
      </c>
      <c r="C5" s="17">
        <v>60</v>
      </c>
      <c r="D5" s="17"/>
      <c r="E5" s="17">
        <f>C5*D5</f>
        <v>0</v>
      </c>
      <c r="F5" s="17"/>
      <c r="G5" s="17">
        <f>C5*F5</f>
        <v>0</v>
      </c>
      <c r="H5" s="17">
        <f>D5+F5</f>
        <v>0</v>
      </c>
      <c r="I5" s="17">
        <f>E5+G5</f>
        <v>0</v>
      </c>
      <c r="J5" s="3"/>
      <c r="K5" s="3"/>
    </row>
    <row r="6" spans="1:11">
      <c r="A6" s="15" t="s">
        <v>64</v>
      </c>
      <c r="B6" s="15" t="s">
        <v>13</v>
      </c>
      <c r="C6" s="16"/>
      <c r="D6" s="16"/>
      <c r="E6" s="16"/>
      <c r="F6" s="16"/>
      <c r="G6" s="16"/>
      <c r="H6" s="16"/>
      <c r="I6" s="16"/>
      <c r="J6" s="3"/>
      <c r="K6" s="3"/>
    </row>
    <row r="7" spans="1:11">
      <c r="A7" s="7" t="s">
        <v>65</v>
      </c>
      <c r="B7" s="7" t="s">
        <v>66</v>
      </c>
      <c r="C7" s="17">
        <v>8</v>
      </c>
      <c r="D7" s="17"/>
      <c r="E7" s="17">
        <f>C7*D7</f>
        <v>0</v>
      </c>
      <c r="F7" s="17"/>
      <c r="G7" s="17">
        <f>C7*F7</f>
        <v>0</v>
      </c>
      <c r="H7" s="17">
        <f>D7+F7</f>
        <v>0</v>
      </c>
      <c r="I7" s="17">
        <f>E7+G7</f>
        <v>0</v>
      </c>
      <c r="J7" s="3"/>
      <c r="K7" s="3"/>
    </row>
    <row r="8" spans="1:11">
      <c r="A8" s="15" t="s">
        <v>67</v>
      </c>
      <c r="B8" s="15" t="s">
        <v>13</v>
      </c>
      <c r="C8" s="16"/>
      <c r="D8" s="16"/>
      <c r="E8" s="16"/>
      <c r="F8" s="16"/>
      <c r="G8" s="16"/>
      <c r="H8" s="16"/>
      <c r="I8" s="16"/>
      <c r="J8" s="3"/>
      <c r="K8" s="3"/>
    </row>
    <row r="9" spans="1:11">
      <c r="A9" s="7" t="s">
        <v>68</v>
      </c>
      <c r="B9" s="7" t="s">
        <v>69</v>
      </c>
      <c r="C9" s="17">
        <v>1</v>
      </c>
      <c r="D9" s="17"/>
      <c r="E9" s="17">
        <f>C9*D9</f>
        <v>0</v>
      </c>
      <c r="F9" s="17"/>
      <c r="G9" s="17">
        <f>C9*F9</f>
        <v>0</v>
      </c>
      <c r="H9" s="17">
        <f>D9+F9</f>
        <v>0</v>
      </c>
      <c r="I9" s="17">
        <f>E9+G9</f>
        <v>0</v>
      </c>
      <c r="J9" s="3"/>
      <c r="K9" s="3"/>
    </row>
    <row r="10" spans="1:11">
      <c r="A10" s="6" t="s">
        <v>70</v>
      </c>
      <c r="B10" s="6" t="s">
        <v>13</v>
      </c>
      <c r="C10" s="14"/>
      <c r="D10" s="14"/>
      <c r="E10" s="14">
        <f>SUM(E4:E9)</f>
        <v>0</v>
      </c>
      <c r="F10" s="14"/>
      <c r="G10" s="14">
        <f>SUM(G4:G9)</f>
        <v>0</v>
      </c>
      <c r="H10" s="14"/>
      <c r="I10" s="14">
        <f>SUM(I4:I9)</f>
        <v>0</v>
      </c>
      <c r="J10" s="3"/>
      <c r="K10" s="3"/>
    </row>
    <row r="11" spans="1:11">
      <c r="A11" s="15" t="s">
        <v>71</v>
      </c>
      <c r="B11" s="15" t="s">
        <v>13</v>
      </c>
      <c r="C11" s="16"/>
      <c r="D11" s="16"/>
      <c r="E11" s="16"/>
      <c r="F11" s="16"/>
      <c r="G11" s="16"/>
      <c r="H11" s="16"/>
      <c r="I11" s="16"/>
      <c r="J11" s="3"/>
      <c r="K11" s="3"/>
    </row>
    <row r="12" spans="1:11">
      <c r="A12" s="7" t="s">
        <v>72</v>
      </c>
      <c r="B12" s="7" t="s">
        <v>63</v>
      </c>
      <c r="C12" s="17">
        <v>6</v>
      </c>
      <c r="D12" s="17"/>
      <c r="E12" s="17">
        <f>C12*D12</f>
        <v>0</v>
      </c>
      <c r="F12" s="17"/>
      <c r="G12" s="17">
        <f>C12*F12</f>
        <v>0</v>
      </c>
      <c r="H12" s="17">
        <f>D12+F12</f>
        <v>0</v>
      </c>
      <c r="I12" s="17">
        <f>E12+G12</f>
        <v>0</v>
      </c>
      <c r="J12" s="3"/>
      <c r="K12" s="3"/>
    </row>
    <row r="13" spans="1:11">
      <c r="A13" s="15" t="s">
        <v>61</v>
      </c>
      <c r="B13" s="15" t="s">
        <v>13</v>
      </c>
      <c r="C13" s="16"/>
      <c r="D13" s="16"/>
      <c r="E13" s="16"/>
      <c r="F13" s="16"/>
      <c r="G13" s="16"/>
      <c r="H13" s="16"/>
      <c r="I13" s="16"/>
      <c r="J13" s="3"/>
      <c r="K13" s="3"/>
    </row>
    <row r="14" spans="1:11">
      <c r="A14" s="7" t="s">
        <v>73</v>
      </c>
      <c r="B14" s="7" t="s">
        <v>63</v>
      </c>
      <c r="C14" s="17">
        <v>75</v>
      </c>
      <c r="D14" s="17"/>
      <c r="E14" s="17">
        <f>C14*D14</f>
        <v>0</v>
      </c>
      <c r="F14" s="17"/>
      <c r="G14" s="17">
        <f>C14*F14</f>
        <v>0</v>
      </c>
      <c r="H14" s="17">
        <f>D14+F14</f>
        <v>0</v>
      </c>
      <c r="I14" s="17">
        <f>E14+G14</f>
        <v>0</v>
      </c>
      <c r="J14" s="3"/>
      <c r="K14" s="3"/>
    </row>
    <row r="15" spans="1:11">
      <c r="A15" s="15" t="s">
        <v>64</v>
      </c>
      <c r="B15" s="15" t="s">
        <v>13</v>
      </c>
      <c r="C15" s="16"/>
      <c r="D15" s="16"/>
      <c r="E15" s="16"/>
      <c r="F15" s="16"/>
      <c r="G15" s="16"/>
      <c r="H15" s="16"/>
      <c r="I15" s="16"/>
      <c r="J15" s="3"/>
      <c r="K15" s="3"/>
    </row>
    <row r="16" spans="1:11">
      <c r="A16" s="7" t="s">
        <v>65</v>
      </c>
      <c r="B16" s="7" t="s">
        <v>66</v>
      </c>
      <c r="C16" s="17">
        <v>8</v>
      </c>
      <c r="D16" s="17"/>
      <c r="E16" s="17">
        <f>C16*D16</f>
        <v>0</v>
      </c>
      <c r="F16" s="17"/>
      <c r="G16" s="17">
        <f>C16*F16</f>
        <v>0</v>
      </c>
      <c r="H16" s="17">
        <f>D16+F16</f>
        <v>0</v>
      </c>
      <c r="I16" s="17">
        <f>E16+G16</f>
        <v>0</v>
      </c>
      <c r="J16" s="3"/>
      <c r="K16" s="3"/>
    </row>
    <row r="17" spans="1:11">
      <c r="A17" s="15" t="s">
        <v>74</v>
      </c>
      <c r="B17" s="15" t="s">
        <v>13</v>
      </c>
      <c r="C17" s="16"/>
      <c r="D17" s="16"/>
      <c r="E17" s="16"/>
      <c r="F17" s="16"/>
      <c r="G17" s="16"/>
      <c r="H17" s="16"/>
      <c r="I17" s="16"/>
      <c r="J17" s="3"/>
      <c r="K17" s="3"/>
    </row>
    <row r="18" spans="1:11">
      <c r="A18" s="7" t="s">
        <v>75</v>
      </c>
      <c r="B18" s="7" t="s">
        <v>63</v>
      </c>
      <c r="C18" s="17">
        <v>75</v>
      </c>
      <c r="D18" s="17"/>
      <c r="E18" s="17">
        <f>C18*D18</f>
        <v>0</v>
      </c>
      <c r="F18" s="17"/>
      <c r="G18" s="17">
        <f>C18*F18</f>
        <v>0</v>
      </c>
      <c r="H18" s="17">
        <f>D18+F18</f>
        <v>0</v>
      </c>
      <c r="I18" s="17">
        <f>E18+G18</f>
        <v>0</v>
      </c>
      <c r="J18" s="3"/>
      <c r="K18" s="3"/>
    </row>
    <row r="19" spans="1:11">
      <c r="A19" s="15" t="s">
        <v>76</v>
      </c>
      <c r="B19" s="15" t="s">
        <v>13</v>
      </c>
      <c r="C19" s="16"/>
      <c r="D19" s="16"/>
      <c r="E19" s="16"/>
      <c r="F19" s="16"/>
      <c r="G19" s="16"/>
      <c r="H19" s="16"/>
      <c r="I19" s="16"/>
      <c r="J19" s="3"/>
      <c r="K19" s="3"/>
    </row>
    <row r="20" spans="1:11">
      <c r="A20" s="7" t="s">
        <v>77</v>
      </c>
      <c r="B20" s="7" t="s">
        <v>66</v>
      </c>
      <c r="C20" s="17">
        <v>4</v>
      </c>
      <c r="D20" s="17"/>
      <c r="E20" s="17">
        <f>C20*D20</f>
        <v>0</v>
      </c>
      <c r="F20" s="17"/>
      <c r="G20" s="17">
        <f>C20*F20</f>
        <v>0</v>
      </c>
      <c r="H20" s="17">
        <f>D20+F20</f>
        <v>0</v>
      </c>
      <c r="I20" s="17">
        <f>E20+G20</f>
        <v>0</v>
      </c>
      <c r="J20" s="3"/>
      <c r="K20" s="3"/>
    </row>
    <row r="21" spans="1:11">
      <c r="A21" s="15" t="s">
        <v>67</v>
      </c>
      <c r="B21" s="15" t="s">
        <v>13</v>
      </c>
      <c r="C21" s="16"/>
      <c r="D21" s="16"/>
      <c r="E21" s="16"/>
      <c r="F21" s="16"/>
      <c r="G21" s="16"/>
      <c r="H21" s="16"/>
      <c r="I21" s="16"/>
      <c r="J21" s="3"/>
      <c r="K21" s="3"/>
    </row>
    <row r="22" spans="1:11">
      <c r="A22" s="7" t="s">
        <v>78</v>
      </c>
      <c r="B22" s="7" t="s">
        <v>69</v>
      </c>
      <c r="C22" s="17">
        <v>1</v>
      </c>
      <c r="D22" s="17"/>
      <c r="E22" s="17">
        <f>C22*D22</f>
        <v>0</v>
      </c>
      <c r="F22" s="17"/>
      <c r="G22" s="17">
        <f>C22*F22</f>
        <v>0</v>
      </c>
      <c r="H22" s="17">
        <f t="shared" ref="H22:I24" si="0">D22+F22</f>
        <v>0</v>
      </c>
      <c r="I22" s="17">
        <f t="shared" si="0"/>
        <v>0</v>
      </c>
      <c r="J22" s="3"/>
      <c r="K22" s="3"/>
    </row>
    <row r="23" spans="1:11">
      <c r="A23" s="7" t="s">
        <v>79</v>
      </c>
      <c r="B23" s="7" t="s">
        <v>69</v>
      </c>
      <c r="C23" s="17">
        <v>1</v>
      </c>
      <c r="D23" s="17"/>
      <c r="E23" s="17">
        <f>C23*D23</f>
        <v>0</v>
      </c>
      <c r="F23" s="17"/>
      <c r="G23" s="17">
        <f>C23*F23</f>
        <v>0</v>
      </c>
      <c r="H23" s="17">
        <f t="shared" si="0"/>
        <v>0</v>
      </c>
      <c r="I23" s="17">
        <f t="shared" si="0"/>
        <v>0</v>
      </c>
      <c r="J23" s="3"/>
      <c r="K23" s="3"/>
    </row>
    <row r="24" spans="1:11">
      <c r="A24" s="7" t="s">
        <v>80</v>
      </c>
      <c r="B24" s="7" t="s">
        <v>69</v>
      </c>
      <c r="C24" s="17">
        <v>2</v>
      </c>
      <c r="D24" s="17"/>
      <c r="E24" s="17">
        <f>C24*D24</f>
        <v>0</v>
      </c>
      <c r="F24" s="17"/>
      <c r="G24" s="17">
        <f>C24*F24</f>
        <v>0</v>
      </c>
      <c r="H24" s="17">
        <f t="shared" si="0"/>
        <v>0</v>
      </c>
      <c r="I24" s="17">
        <f t="shared" si="0"/>
        <v>0</v>
      </c>
      <c r="J24" s="3"/>
      <c r="K24" s="3"/>
    </row>
    <row r="25" spans="1:11">
      <c r="A25" s="15" t="s">
        <v>81</v>
      </c>
      <c r="B25" s="15" t="s">
        <v>13</v>
      </c>
      <c r="C25" s="16"/>
      <c r="D25" s="16"/>
      <c r="E25" s="16"/>
      <c r="F25" s="16"/>
      <c r="G25" s="16"/>
      <c r="H25" s="16"/>
      <c r="I25" s="16"/>
      <c r="J25" s="3"/>
      <c r="K25" s="3"/>
    </row>
    <row r="26" spans="1:11">
      <c r="A26" s="7" t="s">
        <v>82</v>
      </c>
      <c r="B26" s="7" t="s">
        <v>69</v>
      </c>
      <c r="C26" s="17">
        <v>2</v>
      </c>
      <c r="D26" s="17"/>
      <c r="E26" s="17">
        <f>C26*D26</f>
        <v>0</v>
      </c>
      <c r="F26" s="17"/>
      <c r="G26" s="17">
        <f>C26*F26</f>
        <v>0</v>
      </c>
      <c r="H26" s="17">
        <f>D26+F26</f>
        <v>0</v>
      </c>
      <c r="I26" s="17">
        <f>E26+G26</f>
        <v>0</v>
      </c>
      <c r="J26" s="3"/>
      <c r="K26" s="3"/>
    </row>
    <row r="27" spans="1:11">
      <c r="A27" s="15" t="s">
        <v>83</v>
      </c>
      <c r="B27" s="15" t="s">
        <v>13</v>
      </c>
      <c r="C27" s="16"/>
      <c r="D27" s="16"/>
      <c r="E27" s="16"/>
      <c r="F27" s="16"/>
      <c r="G27" s="16"/>
      <c r="H27" s="16"/>
      <c r="I27" s="16"/>
      <c r="J27" s="3"/>
      <c r="K27" s="3"/>
    </row>
    <row r="28" spans="1:11">
      <c r="A28" s="15" t="s">
        <v>84</v>
      </c>
      <c r="B28" s="15" t="s">
        <v>13</v>
      </c>
      <c r="C28" s="16"/>
      <c r="D28" s="16"/>
      <c r="E28" s="16"/>
      <c r="F28" s="16"/>
      <c r="G28" s="16"/>
      <c r="H28" s="16"/>
      <c r="I28" s="16"/>
      <c r="J28" s="3"/>
      <c r="K28" s="3"/>
    </row>
    <row r="29" spans="1:11">
      <c r="A29" s="7" t="s">
        <v>85</v>
      </c>
      <c r="B29" s="7" t="s">
        <v>69</v>
      </c>
      <c r="C29" s="17">
        <v>4</v>
      </c>
      <c r="D29" s="17"/>
      <c r="E29" s="17">
        <f>C29*D29</f>
        <v>0</v>
      </c>
      <c r="F29" s="17"/>
      <c r="G29" s="17">
        <f>C29*F29</f>
        <v>0</v>
      </c>
      <c r="H29" s="17">
        <f t="shared" ref="H29:I31" si="1">D29+F29</f>
        <v>0</v>
      </c>
      <c r="I29" s="17">
        <f t="shared" si="1"/>
        <v>0</v>
      </c>
      <c r="J29" s="3"/>
      <c r="K29" s="3"/>
    </row>
    <row r="30" spans="1:11">
      <c r="A30" s="7" t="s">
        <v>13</v>
      </c>
      <c r="B30" s="7" t="s">
        <v>13</v>
      </c>
      <c r="C30" s="17"/>
      <c r="D30" s="17"/>
      <c r="E30" s="17"/>
      <c r="F30" s="17"/>
      <c r="G30" s="17"/>
      <c r="H30" s="17">
        <f t="shared" si="1"/>
        <v>0</v>
      </c>
      <c r="I30" s="17">
        <f t="shared" si="1"/>
        <v>0</v>
      </c>
      <c r="J30" s="3"/>
      <c r="K30" s="3"/>
    </row>
    <row r="31" spans="1:11">
      <c r="A31" s="7" t="s">
        <v>86</v>
      </c>
      <c r="B31" s="7" t="s">
        <v>13</v>
      </c>
      <c r="C31" s="17"/>
      <c r="D31" s="17"/>
      <c r="E31" s="17">
        <f>Parametry!B31/100*E5+Parametry!B31/100*E7+Parametry!B31/100*E9+Parametry!B32/100*E12+Parametry!B31/100*E14+Parametry!B31/100*E16+Parametry!B31/100*E18+Parametry!B31/100*E20+Parametry!B31/100*E22+Parametry!B31/100*E23+Parametry!B31/100*E24+Parametry!B31/100*E26+Parametry!B31/100*E29</f>
        <v>0</v>
      </c>
      <c r="F31" s="17"/>
      <c r="G31" s="17"/>
      <c r="H31" s="17">
        <f t="shared" si="1"/>
        <v>0</v>
      </c>
      <c r="I31" s="17">
        <f t="shared" si="1"/>
        <v>0</v>
      </c>
      <c r="J31" s="3"/>
      <c r="K31" s="3"/>
    </row>
    <row r="32" spans="1:11">
      <c r="A32" s="4" t="s">
        <v>87</v>
      </c>
      <c r="B32" s="4" t="s">
        <v>13</v>
      </c>
      <c r="C32" s="13"/>
      <c r="D32" s="13"/>
      <c r="E32" s="13">
        <f>SUM(E3:E9,E11:E31)</f>
        <v>0</v>
      </c>
      <c r="F32" s="13"/>
      <c r="G32" s="13">
        <f>SUM(G3:G9,G11:G31)</f>
        <v>0</v>
      </c>
      <c r="H32" s="13"/>
      <c r="I32" s="13">
        <f>SUM(I3:I9,I11:I31)</f>
        <v>0</v>
      </c>
      <c r="J32" s="3"/>
      <c r="K32" s="3"/>
    </row>
    <row r="33" spans="1:11">
      <c r="A33" s="4" t="s">
        <v>88</v>
      </c>
      <c r="B33" s="4" t="s">
        <v>13</v>
      </c>
      <c r="C33" s="13"/>
      <c r="D33" s="13"/>
      <c r="E33" s="13"/>
      <c r="F33" s="13"/>
      <c r="G33" s="13"/>
      <c r="H33" s="13"/>
      <c r="I33" s="13"/>
      <c r="J33" s="3"/>
      <c r="K33" s="3"/>
    </row>
    <row r="34" spans="1:11">
      <c r="A34" s="15" t="s">
        <v>89</v>
      </c>
      <c r="B34" s="15" t="s">
        <v>13</v>
      </c>
      <c r="C34" s="16"/>
      <c r="D34" s="16"/>
      <c r="E34" s="16"/>
      <c r="F34" s="16"/>
      <c r="G34" s="16"/>
      <c r="H34" s="16"/>
      <c r="I34" s="16"/>
      <c r="J34" s="3"/>
      <c r="K34" s="3"/>
    </row>
    <row r="35" spans="1:11">
      <c r="A35" s="7" t="s">
        <v>90</v>
      </c>
      <c r="B35" s="7" t="s">
        <v>91</v>
      </c>
      <c r="C35" s="17">
        <v>0.1</v>
      </c>
      <c r="D35" s="17"/>
      <c r="E35" s="17">
        <f>C35*D35</f>
        <v>0</v>
      </c>
      <c r="F35" s="17"/>
      <c r="G35" s="17">
        <f>C35*F35</f>
        <v>0</v>
      </c>
      <c r="H35" s="17">
        <f>D35+F35</f>
        <v>0</v>
      </c>
      <c r="I35" s="17">
        <f>E35+G35</f>
        <v>0</v>
      </c>
      <c r="J35" s="3"/>
      <c r="K35" s="3"/>
    </row>
    <row r="36" spans="1:11">
      <c r="A36" s="15" t="s">
        <v>92</v>
      </c>
      <c r="B36" s="15" t="s">
        <v>13</v>
      </c>
      <c r="C36" s="16"/>
      <c r="D36" s="16"/>
      <c r="E36" s="16"/>
      <c r="F36" s="16"/>
      <c r="G36" s="16"/>
      <c r="H36" s="16"/>
      <c r="I36" s="16"/>
      <c r="J36" s="3"/>
      <c r="K36" s="3"/>
    </row>
    <row r="37" spans="1:11">
      <c r="A37" s="7" t="s">
        <v>93</v>
      </c>
      <c r="B37" s="7" t="s">
        <v>63</v>
      </c>
      <c r="C37" s="17">
        <v>70</v>
      </c>
      <c r="D37" s="17"/>
      <c r="E37" s="17">
        <f>C37*D37</f>
        <v>0</v>
      </c>
      <c r="F37" s="17"/>
      <c r="G37" s="17">
        <f>C37*F37</f>
        <v>0</v>
      </c>
      <c r="H37" s="17">
        <f>D37+F37</f>
        <v>0</v>
      </c>
      <c r="I37" s="17">
        <f>E37+G37</f>
        <v>0</v>
      </c>
      <c r="J37" s="3"/>
      <c r="K37" s="3"/>
    </row>
    <row r="38" spans="1:11">
      <c r="A38" s="15" t="s">
        <v>94</v>
      </c>
      <c r="B38" s="15" t="s">
        <v>13</v>
      </c>
      <c r="C38" s="16"/>
      <c r="D38" s="16"/>
      <c r="E38" s="16"/>
      <c r="F38" s="16"/>
      <c r="G38" s="16"/>
      <c r="H38" s="16"/>
      <c r="I38" s="16"/>
      <c r="J38" s="3"/>
      <c r="K38" s="3"/>
    </row>
    <row r="39" spans="1:11">
      <c r="A39" s="7" t="s">
        <v>95</v>
      </c>
      <c r="B39" s="7" t="s">
        <v>63</v>
      </c>
      <c r="C39" s="17">
        <v>70</v>
      </c>
      <c r="D39" s="17"/>
      <c r="E39" s="17">
        <f>C39*D39</f>
        <v>0</v>
      </c>
      <c r="F39" s="17"/>
      <c r="G39" s="17">
        <f>C39*F39</f>
        <v>0</v>
      </c>
      <c r="H39" s="17">
        <f>D39+F39</f>
        <v>0</v>
      </c>
      <c r="I39" s="17">
        <f>E39+G39</f>
        <v>0</v>
      </c>
      <c r="J39" s="3"/>
      <c r="K39" s="3"/>
    </row>
    <row r="40" spans="1:11">
      <c r="A40" s="15" t="s">
        <v>96</v>
      </c>
      <c r="B40" s="15" t="s">
        <v>13</v>
      </c>
      <c r="C40" s="16"/>
      <c r="D40" s="16"/>
      <c r="E40" s="16"/>
      <c r="F40" s="16"/>
      <c r="G40" s="16"/>
      <c r="H40" s="16"/>
      <c r="I40" s="16"/>
      <c r="J40" s="3"/>
      <c r="K40" s="3"/>
    </row>
    <row r="41" spans="1:11">
      <c r="A41" s="7" t="s">
        <v>97</v>
      </c>
      <c r="B41" s="7" t="s">
        <v>63</v>
      </c>
      <c r="C41" s="17">
        <v>70</v>
      </c>
      <c r="D41" s="17"/>
      <c r="E41" s="17">
        <f>C41*D41</f>
        <v>0</v>
      </c>
      <c r="F41" s="17"/>
      <c r="G41" s="17">
        <f>C41*F41</f>
        <v>0</v>
      </c>
      <c r="H41" s="17">
        <f>D41+F41</f>
        <v>0</v>
      </c>
      <c r="I41" s="17">
        <f>E41+G41</f>
        <v>0</v>
      </c>
      <c r="J41" s="3"/>
      <c r="K41" s="3"/>
    </row>
    <row r="42" spans="1:11" ht="40.200000000000003">
      <c r="A42" s="18" t="s">
        <v>98</v>
      </c>
      <c r="B42" s="15" t="s">
        <v>13</v>
      </c>
      <c r="C42" s="16"/>
      <c r="D42" s="16"/>
      <c r="E42" s="16"/>
      <c r="F42" s="16"/>
      <c r="G42" s="16"/>
      <c r="H42" s="16"/>
      <c r="I42" s="16"/>
      <c r="J42" s="3"/>
      <c r="K42" s="3"/>
    </row>
    <row r="43" spans="1:11">
      <c r="A43" s="7" t="s">
        <v>99</v>
      </c>
      <c r="B43" s="7" t="s">
        <v>66</v>
      </c>
      <c r="C43" s="17">
        <v>1</v>
      </c>
      <c r="D43" s="17"/>
      <c r="E43" s="17">
        <f>C43*D43</f>
        <v>0</v>
      </c>
      <c r="F43" s="17"/>
      <c r="G43" s="17">
        <f>C43*F43</f>
        <v>0</v>
      </c>
      <c r="H43" s="17">
        <f>D43+F43</f>
        <v>0</v>
      </c>
      <c r="I43" s="17">
        <f>E43+G43</f>
        <v>0</v>
      </c>
      <c r="J43" s="3"/>
      <c r="K43" s="3"/>
    </row>
    <row r="44" spans="1:11">
      <c r="A44" s="15" t="s">
        <v>100</v>
      </c>
      <c r="B44" s="15" t="s">
        <v>13</v>
      </c>
      <c r="C44" s="16"/>
      <c r="D44" s="16"/>
      <c r="E44" s="16"/>
      <c r="F44" s="16"/>
      <c r="G44" s="16"/>
      <c r="H44" s="16"/>
      <c r="I44" s="16"/>
      <c r="J44" s="3"/>
      <c r="K44" s="3"/>
    </row>
    <row r="45" spans="1:11">
      <c r="A45" s="7" t="s">
        <v>93</v>
      </c>
      <c r="B45" s="7" t="s">
        <v>63</v>
      </c>
      <c r="C45" s="17">
        <v>70</v>
      </c>
      <c r="D45" s="17"/>
      <c r="E45" s="17">
        <f>C45*D45</f>
        <v>0</v>
      </c>
      <c r="F45" s="17"/>
      <c r="G45" s="17">
        <f>C45*F45</f>
        <v>0</v>
      </c>
      <c r="H45" s="17">
        <f>D45+F45</f>
        <v>0</v>
      </c>
      <c r="I45" s="17">
        <f>E45+G45</f>
        <v>0</v>
      </c>
      <c r="J45" s="3"/>
      <c r="K45" s="3"/>
    </row>
    <row r="46" spans="1:11">
      <c r="A46" s="15" t="s">
        <v>101</v>
      </c>
      <c r="B46" s="15" t="s">
        <v>13</v>
      </c>
      <c r="C46" s="16"/>
      <c r="D46" s="16"/>
      <c r="E46" s="16"/>
      <c r="F46" s="16"/>
      <c r="G46" s="16"/>
      <c r="H46" s="16"/>
      <c r="I46" s="16"/>
      <c r="J46" s="3"/>
      <c r="K46" s="3"/>
    </row>
    <row r="47" spans="1:11">
      <c r="A47" s="7" t="s">
        <v>102</v>
      </c>
      <c r="B47" s="7" t="s">
        <v>103</v>
      </c>
      <c r="C47" s="17">
        <v>4.9000000000000004</v>
      </c>
      <c r="D47" s="17"/>
      <c r="E47" s="17">
        <f>C47*D47</f>
        <v>0</v>
      </c>
      <c r="F47" s="17"/>
      <c r="G47" s="17">
        <f>C47*F47</f>
        <v>0</v>
      </c>
      <c r="H47" s="17">
        <f>D47+F47</f>
        <v>0</v>
      </c>
      <c r="I47" s="17">
        <f>E47+G47</f>
        <v>0</v>
      </c>
      <c r="J47" s="3"/>
      <c r="K47" s="3"/>
    </row>
    <row r="48" spans="1:11">
      <c r="A48" s="15" t="s">
        <v>104</v>
      </c>
      <c r="B48" s="15" t="s">
        <v>13</v>
      </c>
      <c r="C48" s="16"/>
      <c r="D48" s="16"/>
      <c r="E48" s="16"/>
      <c r="F48" s="16"/>
      <c r="G48" s="16"/>
      <c r="H48" s="16"/>
      <c r="I48" s="16"/>
      <c r="J48" s="3"/>
      <c r="K48" s="3"/>
    </row>
    <row r="49" spans="1:11">
      <c r="A49" s="7" t="s">
        <v>105</v>
      </c>
      <c r="B49" s="7" t="s">
        <v>106</v>
      </c>
      <c r="C49" s="17">
        <v>40</v>
      </c>
      <c r="D49" s="17"/>
      <c r="E49" s="17">
        <f>C49*D49</f>
        <v>0</v>
      </c>
      <c r="F49" s="17"/>
      <c r="G49" s="17">
        <f>C49*F49</f>
        <v>0</v>
      </c>
      <c r="H49" s="17">
        <f>D49+F49</f>
        <v>0</v>
      </c>
      <c r="I49" s="17">
        <f>E49+G49</f>
        <v>0</v>
      </c>
      <c r="J49" s="3"/>
      <c r="K49" s="3"/>
    </row>
    <row r="50" spans="1:11">
      <c r="A50" s="7" t="s">
        <v>13</v>
      </c>
      <c r="B50" s="7" t="s">
        <v>13</v>
      </c>
      <c r="C50" s="17"/>
      <c r="D50" s="17"/>
      <c r="E50" s="17"/>
      <c r="F50" s="17"/>
      <c r="G50" s="17"/>
      <c r="H50" s="17">
        <f>D50+F50</f>
        <v>0</v>
      </c>
      <c r="I50" s="17">
        <f>E50+G50</f>
        <v>0</v>
      </c>
      <c r="J50" s="3"/>
      <c r="K50" s="3"/>
    </row>
    <row r="51" spans="1:11">
      <c r="A51" s="4" t="s">
        <v>107</v>
      </c>
      <c r="B51" s="4" t="s">
        <v>13</v>
      </c>
      <c r="C51" s="13"/>
      <c r="D51" s="13"/>
      <c r="E51" s="13">
        <f>SUM(E34:E50)</f>
        <v>0</v>
      </c>
      <c r="F51" s="13"/>
      <c r="G51" s="13">
        <f>SUM(G34:G50)</f>
        <v>0</v>
      </c>
      <c r="H51" s="13"/>
      <c r="I51" s="13">
        <f>SUM(I34:I50)</f>
        <v>0</v>
      </c>
      <c r="J51" s="3"/>
      <c r="K51" s="3"/>
    </row>
    <row r="52" spans="1:11">
      <c r="A52" s="15" t="s">
        <v>108</v>
      </c>
      <c r="B52" s="15" t="s">
        <v>13</v>
      </c>
      <c r="C52" s="16"/>
      <c r="D52" s="16"/>
      <c r="E52" s="16"/>
      <c r="F52" s="16"/>
      <c r="G52" s="16"/>
      <c r="H52" s="16">
        <f t="shared" ref="H52:I57" si="2">D52+F52</f>
        <v>0</v>
      </c>
      <c r="I52" s="16">
        <f t="shared" si="2"/>
        <v>0</v>
      </c>
      <c r="J52" s="3"/>
      <c r="K52" s="3"/>
    </row>
    <row r="53" spans="1:11">
      <c r="A53" s="7" t="s">
        <v>109</v>
      </c>
      <c r="B53" s="7" t="s">
        <v>13</v>
      </c>
      <c r="C53" s="17"/>
      <c r="D53" s="17"/>
      <c r="E53" s="17"/>
      <c r="F53" s="17"/>
      <c r="G53" s="17"/>
      <c r="H53" s="17">
        <f t="shared" si="2"/>
        <v>0</v>
      </c>
      <c r="I53" s="17">
        <f t="shared" si="2"/>
        <v>0</v>
      </c>
      <c r="J53" s="3"/>
      <c r="K53" s="3"/>
    </row>
    <row r="54" spans="1:11">
      <c r="A54" s="7" t="s">
        <v>110</v>
      </c>
      <c r="B54" s="7" t="s">
        <v>13</v>
      </c>
      <c r="C54" s="17"/>
      <c r="D54" s="17"/>
      <c r="E54" s="17"/>
      <c r="F54" s="17"/>
      <c r="G54" s="17"/>
      <c r="H54" s="17">
        <f t="shared" si="2"/>
        <v>0</v>
      </c>
      <c r="I54" s="17">
        <f t="shared" si="2"/>
        <v>0</v>
      </c>
      <c r="J54" s="3"/>
      <c r="K54" s="3"/>
    </row>
    <row r="55" spans="1:11">
      <c r="A55" s="7" t="s">
        <v>111</v>
      </c>
      <c r="B55" s="7" t="s">
        <v>13</v>
      </c>
      <c r="C55" s="17"/>
      <c r="D55" s="17"/>
      <c r="E55" s="17"/>
      <c r="F55" s="17"/>
      <c r="G55" s="17"/>
      <c r="H55" s="17">
        <f t="shared" si="2"/>
        <v>0</v>
      </c>
      <c r="I55" s="17">
        <f t="shared" si="2"/>
        <v>0</v>
      </c>
      <c r="J55" s="3"/>
      <c r="K55" s="3"/>
    </row>
    <row r="56" spans="1:11">
      <c r="A56" s="7" t="s">
        <v>112</v>
      </c>
      <c r="B56" s="7" t="s">
        <v>13</v>
      </c>
      <c r="C56" s="17"/>
      <c r="D56" s="17"/>
      <c r="E56" s="17"/>
      <c r="F56" s="17"/>
      <c r="G56" s="17"/>
      <c r="H56" s="17">
        <f t="shared" si="2"/>
        <v>0</v>
      </c>
      <c r="I56" s="17">
        <f t="shared" si="2"/>
        <v>0</v>
      </c>
      <c r="J56" s="3"/>
      <c r="K56" s="3"/>
    </row>
    <row r="57" spans="1:11">
      <c r="A57" s="7" t="s">
        <v>113</v>
      </c>
      <c r="B57" s="7" t="s">
        <v>13</v>
      </c>
      <c r="C57" s="17"/>
      <c r="D57" s="17"/>
      <c r="E57" s="17"/>
      <c r="F57" s="17"/>
      <c r="G57" s="17"/>
      <c r="H57" s="17">
        <f t="shared" si="2"/>
        <v>0</v>
      </c>
      <c r="I57" s="17">
        <f t="shared" si="2"/>
        <v>0</v>
      </c>
      <c r="J57" s="3"/>
      <c r="K57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01C3-3984-45DB-8C57-64727D9CCDDC}">
  <dimension ref="A1:D32"/>
  <sheetViews>
    <sheetView workbookViewId="0"/>
  </sheetViews>
  <sheetFormatPr defaultRowHeight="14.4"/>
  <cols>
    <col min="1" max="1" width="28.44140625" style="1" bestFit="1" customWidth="1"/>
    <col min="2" max="2" width="65.88671875" style="1" bestFit="1" customWidth="1"/>
    <col min="4" max="4" width="0" style="1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 ht="27">
      <c r="A3" s="2" t="s">
        <v>4</v>
      </c>
      <c r="B3" s="5" t="s">
        <v>5</v>
      </c>
      <c r="C3" s="3"/>
    </row>
    <row r="4" spans="1:3">
      <c r="A4" s="2" t="s">
        <v>6</v>
      </c>
      <c r="B4" s="6" t="s">
        <v>7</v>
      </c>
      <c r="C4" s="3"/>
    </row>
    <row r="5" spans="1:3">
      <c r="A5" s="2" t="s">
        <v>8</v>
      </c>
      <c r="B5" s="6" t="s">
        <v>9</v>
      </c>
      <c r="C5" s="3"/>
    </row>
    <row r="6" spans="1:3">
      <c r="A6" s="2" t="s">
        <v>10</v>
      </c>
      <c r="B6" s="6" t="s">
        <v>11</v>
      </c>
      <c r="C6" s="3"/>
    </row>
    <row r="7" spans="1:3">
      <c r="A7" s="2" t="s">
        <v>12</v>
      </c>
      <c r="B7" s="6" t="s">
        <v>13</v>
      </c>
      <c r="C7" s="3"/>
    </row>
    <row r="8" spans="1:3">
      <c r="A8" s="2" t="s">
        <v>14</v>
      </c>
      <c r="B8" s="6" t="s">
        <v>13</v>
      </c>
      <c r="C8" s="3"/>
    </row>
    <row r="9" spans="1:3">
      <c r="A9" s="2" t="s">
        <v>15</v>
      </c>
      <c r="B9" s="6" t="s">
        <v>16</v>
      </c>
      <c r="C9" s="3"/>
    </row>
    <row r="10" spans="1:3">
      <c r="A10" s="2" t="s">
        <v>17</v>
      </c>
      <c r="B10" s="6" t="s">
        <v>13</v>
      </c>
      <c r="C10" s="3"/>
    </row>
    <row r="11" spans="1:3">
      <c r="A11" s="2" t="s">
        <v>18</v>
      </c>
      <c r="B11" s="6" t="s">
        <v>13</v>
      </c>
      <c r="C11" s="3"/>
    </row>
    <row r="12" spans="1:3">
      <c r="A12" s="2" t="s">
        <v>19</v>
      </c>
      <c r="B12" s="6" t="s">
        <v>13</v>
      </c>
      <c r="C12" s="3"/>
    </row>
    <row r="13" spans="1:3">
      <c r="A13" s="2" t="s">
        <v>20</v>
      </c>
      <c r="B13" s="6" t="s">
        <v>13</v>
      </c>
      <c r="C13" s="3"/>
    </row>
    <row r="14" spans="1:3">
      <c r="A14" s="2" t="s">
        <v>21</v>
      </c>
      <c r="B14" s="6" t="s">
        <v>22</v>
      </c>
      <c r="C14" s="3"/>
    </row>
    <row r="15" spans="1:3">
      <c r="A15" s="2" t="s">
        <v>13</v>
      </c>
      <c r="B15" s="7" t="s">
        <v>13</v>
      </c>
      <c r="C15" s="3"/>
    </row>
    <row r="16" spans="1:3">
      <c r="A16" s="2" t="s">
        <v>23</v>
      </c>
      <c r="B16" s="8" t="s">
        <v>24</v>
      </c>
      <c r="C16" s="3"/>
    </row>
    <row r="17" spans="1:3">
      <c r="A17" s="2" t="s">
        <v>25</v>
      </c>
      <c r="B17" s="8" t="s">
        <v>26</v>
      </c>
      <c r="C17" s="3"/>
    </row>
    <row r="18" spans="1:3">
      <c r="A18" s="2" t="s">
        <v>27</v>
      </c>
      <c r="B18" s="8" t="s">
        <v>28</v>
      </c>
      <c r="C18" s="3"/>
    </row>
    <row r="19" spans="1:3">
      <c r="A19" s="2" t="s">
        <v>29</v>
      </c>
      <c r="B19" s="8" t="s">
        <v>26</v>
      </c>
      <c r="C19" s="3"/>
    </row>
    <row r="20" spans="1:3">
      <c r="A20" s="2" t="s">
        <v>30</v>
      </c>
      <c r="B20" s="8" t="s">
        <v>31</v>
      </c>
      <c r="C20" s="3"/>
    </row>
    <row r="21" spans="1:3">
      <c r="A21" s="2" t="s">
        <v>32</v>
      </c>
      <c r="B21" s="8" t="s">
        <v>31</v>
      </c>
      <c r="C21" s="3"/>
    </row>
    <row r="22" spans="1:3">
      <c r="A22" s="2" t="s">
        <v>33</v>
      </c>
      <c r="B22" s="8" t="s">
        <v>34</v>
      </c>
      <c r="C22" s="3"/>
    </row>
    <row r="23" spans="1:3">
      <c r="A23" s="2" t="s">
        <v>35</v>
      </c>
      <c r="B23" s="8" t="s">
        <v>36</v>
      </c>
      <c r="C23" s="3"/>
    </row>
    <row r="24" spans="1:3">
      <c r="A24" s="2" t="s">
        <v>37</v>
      </c>
      <c r="B24" s="8" t="s">
        <v>38</v>
      </c>
      <c r="C24" s="3"/>
    </row>
    <row r="25" spans="1:3">
      <c r="A25" s="2" t="s">
        <v>39</v>
      </c>
      <c r="B25" s="8" t="s">
        <v>40</v>
      </c>
      <c r="C25" s="3"/>
    </row>
    <row r="26" spans="1:3">
      <c r="A26" s="2" t="s">
        <v>41</v>
      </c>
      <c r="B26" s="8" t="s">
        <v>42</v>
      </c>
      <c r="C26" s="3"/>
    </row>
    <row r="27" spans="1:3">
      <c r="A27" s="2" t="s">
        <v>43</v>
      </c>
      <c r="B27" s="8" t="s">
        <v>40</v>
      </c>
      <c r="C27" s="3"/>
    </row>
    <row r="28" spans="1:3">
      <c r="A28" s="2" t="s">
        <v>44</v>
      </c>
      <c r="B28" s="8" t="s">
        <v>40</v>
      </c>
      <c r="C28" s="3"/>
    </row>
    <row r="29" spans="1:3" ht="24">
      <c r="A29" s="9" t="s">
        <v>45</v>
      </c>
      <c r="B29" s="8" t="s">
        <v>46</v>
      </c>
      <c r="C29" s="3"/>
    </row>
    <row r="30" spans="1:3">
      <c r="A30" s="2" t="s">
        <v>47</v>
      </c>
      <c r="B30" s="8" t="s">
        <v>48</v>
      </c>
      <c r="C30" s="3"/>
    </row>
    <row r="31" spans="1:3">
      <c r="A31" s="1" t="s">
        <v>49</v>
      </c>
      <c r="B31" s="1">
        <v>5</v>
      </c>
    </row>
    <row r="32" spans="1:3">
      <c r="A32" s="1" t="s">
        <v>50</v>
      </c>
      <c r="B32" s="1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Kuklová Pavlína Mgr.</cp:lastModifiedBy>
  <dcterms:created xsi:type="dcterms:W3CDTF">2019-08-28T08:16:38Z</dcterms:created>
  <dcterms:modified xsi:type="dcterms:W3CDTF">2022-02-25T13:50:09Z</dcterms:modified>
</cp:coreProperties>
</file>