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6" yWindow="636" windowWidth="23256" windowHeight="11448" activeTab="1"/>
  </bookViews>
  <sheets>
    <sheet name="Rekapitulace stavby" sheetId="1" r:id="rId1"/>
    <sheet name="106-18-3 - DPMP, nástavba..." sheetId="2" r:id="rId2"/>
    <sheet name="Pokyny pro vyplnění" sheetId="3" r:id="rId3"/>
  </sheets>
  <definedNames>
    <definedName name="_xlnm._FilterDatabase" localSheetId="1" hidden="1">'106-18-3 - DPMP, nástavba...'!$C$116:$K$560</definedName>
    <definedName name="_xlnm.Print_Titles" localSheetId="1">'106-18-3 - DPMP, nástavba...'!$116:$116</definedName>
    <definedName name="_xlnm.Print_Titles" localSheetId="0">'Rekapitulace stavby'!$52:$52</definedName>
    <definedName name="_xlnm.Print_Area" localSheetId="1">'106-18-3 - DPMP, nástavba...'!$C$4:$J$37,'106-18-3 - DPMP, nástavba...'!$C$43:$J$100,'106-18-3 - DPMP, nástavba...'!$C$106:$K$560</definedName>
    <definedName name="_xlnm.Print_Area" localSheetId="2">'Pokyny pro vyplnění'!$B$2:$K$71,'Pokyny pro vyplnění'!$B$74:$K$118,'Pokyny pro vyplnění'!$B$121:$K$190,'Pokyny pro vyplnění'!$B$198:$K$218</definedName>
    <definedName name="_xlnm.Print_Area" localSheetId="0">'Rekapitulace stavby'!$D$4:$AO$36,'Rekapitulace stavby'!$C$42:$AQ$56</definedName>
  </definedNames>
  <calcPr calcId="145621"/>
</workbook>
</file>

<file path=xl/calcChain.xml><?xml version="1.0" encoding="utf-8"?>
<calcChain xmlns="http://schemas.openxmlformats.org/spreadsheetml/2006/main">
  <c r="J35" i="2" l="1"/>
  <c r="J34" i="2"/>
  <c r="AY55" i="1" s="1"/>
  <c r="J33" i="2"/>
  <c r="AX55" i="1"/>
  <c r="BI558" i="2"/>
  <c r="BH558" i="2"/>
  <c r="BG558" i="2"/>
  <c r="BF558" i="2"/>
  <c r="T558" i="2"/>
  <c r="T557" i="2" s="1"/>
  <c r="R558" i="2"/>
  <c r="R557" i="2" s="1"/>
  <c r="P558" i="2"/>
  <c r="P557" i="2" s="1"/>
  <c r="BI554" i="2"/>
  <c r="BH554" i="2"/>
  <c r="BG554" i="2"/>
  <c r="BF554" i="2"/>
  <c r="T554" i="2"/>
  <c r="T553" i="2"/>
  <c r="R554" i="2"/>
  <c r="R553" i="2" s="1"/>
  <c r="P554" i="2"/>
  <c r="P553" i="2"/>
  <c r="BI550" i="2"/>
  <c r="BH550" i="2"/>
  <c r="BG550" i="2"/>
  <c r="BF550" i="2"/>
  <c r="T550" i="2"/>
  <c r="T549" i="2" s="1"/>
  <c r="R550" i="2"/>
  <c r="R549" i="2"/>
  <c r="P550" i="2"/>
  <c r="P549" i="2" s="1"/>
  <c r="BI546" i="2"/>
  <c r="BH546" i="2"/>
  <c r="BG546" i="2"/>
  <c r="BF546" i="2"/>
  <c r="T546" i="2"/>
  <c r="T545" i="2" s="1"/>
  <c r="R546" i="2"/>
  <c r="R545" i="2" s="1"/>
  <c r="P546" i="2"/>
  <c r="P545" i="2" s="1"/>
  <c r="BI542" i="2"/>
  <c r="BH542" i="2"/>
  <c r="BG542" i="2"/>
  <c r="BF542" i="2"/>
  <c r="T542" i="2"/>
  <c r="T541" i="2" s="1"/>
  <c r="R542" i="2"/>
  <c r="R541" i="2" s="1"/>
  <c r="P542" i="2"/>
  <c r="P541" i="2" s="1"/>
  <c r="BI538" i="2"/>
  <c r="BH538" i="2"/>
  <c r="BG538" i="2"/>
  <c r="BF538" i="2"/>
  <c r="T538" i="2"/>
  <c r="T537" i="2" s="1"/>
  <c r="R538" i="2"/>
  <c r="R537" i="2" s="1"/>
  <c r="P538" i="2"/>
  <c r="P537" i="2" s="1"/>
  <c r="BI534" i="2"/>
  <c r="BH534" i="2"/>
  <c r="BG534" i="2"/>
  <c r="BF534" i="2"/>
  <c r="T534" i="2"/>
  <c r="T533" i="2" s="1"/>
  <c r="R534" i="2"/>
  <c r="R533" i="2" s="1"/>
  <c r="P534" i="2"/>
  <c r="P533" i="2" s="1"/>
  <c r="BI530" i="2"/>
  <c r="BH530" i="2"/>
  <c r="BG530" i="2"/>
  <c r="BF530" i="2"/>
  <c r="T530" i="2"/>
  <c r="T529" i="2" s="1"/>
  <c r="R530" i="2"/>
  <c r="R529" i="2" s="1"/>
  <c r="P530" i="2"/>
  <c r="P529" i="2" s="1"/>
  <c r="BI526" i="2"/>
  <c r="BH526" i="2"/>
  <c r="BG526" i="2"/>
  <c r="BF526" i="2"/>
  <c r="T526" i="2"/>
  <c r="T525" i="2" s="1"/>
  <c r="R526" i="2"/>
  <c r="R525" i="2" s="1"/>
  <c r="P526" i="2"/>
  <c r="P525" i="2" s="1"/>
  <c r="BI522" i="2"/>
  <c r="BH522" i="2"/>
  <c r="BG522" i="2"/>
  <c r="BF522" i="2"/>
  <c r="T522" i="2"/>
  <c r="T521" i="2" s="1"/>
  <c r="R522" i="2"/>
  <c r="R521" i="2"/>
  <c r="P522" i="2"/>
  <c r="P521" i="2" s="1"/>
  <c r="BI517" i="2"/>
  <c r="BH517" i="2"/>
  <c r="BG517" i="2"/>
  <c r="BF517" i="2"/>
  <c r="T517" i="2"/>
  <c r="R517" i="2"/>
  <c r="P517" i="2"/>
  <c r="BI514" i="2"/>
  <c r="BH514" i="2"/>
  <c r="BG514" i="2"/>
  <c r="BF514" i="2"/>
  <c r="T514" i="2"/>
  <c r="R514" i="2"/>
  <c r="P514" i="2"/>
  <c r="BI511" i="2"/>
  <c r="BH511" i="2"/>
  <c r="BG511" i="2"/>
  <c r="BF511" i="2"/>
  <c r="T511" i="2"/>
  <c r="R511" i="2"/>
  <c r="P511" i="2"/>
  <c r="BI506" i="2"/>
  <c r="BH506" i="2"/>
  <c r="BG506" i="2"/>
  <c r="BF506" i="2"/>
  <c r="T506" i="2"/>
  <c r="R506" i="2"/>
  <c r="P506" i="2"/>
  <c r="BI504" i="2"/>
  <c r="BH504" i="2"/>
  <c r="BG504" i="2"/>
  <c r="BF504" i="2"/>
  <c r="T504" i="2"/>
  <c r="R504" i="2"/>
  <c r="P504" i="2"/>
  <c r="BI502" i="2"/>
  <c r="BH502" i="2"/>
  <c r="BG502" i="2"/>
  <c r="BF502" i="2"/>
  <c r="T502" i="2"/>
  <c r="R502" i="2"/>
  <c r="P502" i="2"/>
  <c r="BI498" i="2"/>
  <c r="BH498" i="2"/>
  <c r="BG498" i="2"/>
  <c r="BF498" i="2"/>
  <c r="T498" i="2"/>
  <c r="R498" i="2"/>
  <c r="P498" i="2"/>
  <c r="BI495" i="2"/>
  <c r="BH495" i="2"/>
  <c r="BG495" i="2"/>
  <c r="BF495" i="2"/>
  <c r="T495" i="2"/>
  <c r="R495" i="2"/>
  <c r="P495" i="2"/>
  <c r="BI492" i="2"/>
  <c r="BH492" i="2"/>
  <c r="BG492" i="2"/>
  <c r="BF492" i="2"/>
  <c r="T492" i="2"/>
  <c r="R492" i="2"/>
  <c r="P492" i="2"/>
  <c r="BI489" i="2"/>
  <c r="BH489" i="2"/>
  <c r="BG489" i="2"/>
  <c r="BF489" i="2"/>
  <c r="T489" i="2"/>
  <c r="R489" i="2"/>
  <c r="P489" i="2"/>
  <c r="BI487" i="2"/>
  <c r="BH487" i="2"/>
  <c r="BG487" i="2"/>
  <c r="BF487" i="2"/>
  <c r="T487" i="2"/>
  <c r="R487" i="2"/>
  <c r="P487" i="2"/>
  <c r="BI485" i="2"/>
  <c r="BH485" i="2"/>
  <c r="BG485" i="2"/>
  <c r="BF485" i="2"/>
  <c r="T485" i="2"/>
  <c r="R485" i="2"/>
  <c r="P485" i="2"/>
  <c r="BI483" i="2"/>
  <c r="BH483" i="2"/>
  <c r="BG483" i="2"/>
  <c r="BF483" i="2"/>
  <c r="T483" i="2"/>
  <c r="R483" i="2"/>
  <c r="P483" i="2"/>
  <c r="BI480" i="2"/>
  <c r="BH480" i="2"/>
  <c r="BG480" i="2"/>
  <c r="BF480" i="2"/>
  <c r="T480" i="2"/>
  <c r="R480" i="2"/>
  <c r="P480" i="2"/>
  <c r="BI478" i="2"/>
  <c r="BH478" i="2"/>
  <c r="BG478" i="2"/>
  <c r="BF478" i="2"/>
  <c r="T478" i="2"/>
  <c r="R478" i="2"/>
  <c r="P478" i="2"/>
  <c r="BI474" i="2"/>
  <c r="BH474" i="2"/>
  <c r="BG474" i="2"/>
  <c r="BF474" i="2"/>
  <c r="T474" i="2"/>
  <c r="R474" i="2"/>
  <c r="P474" i="2"/>
  <c r="BI470" i="2"/>
  <c r="BH470" i="2"/>
  <c r="BG470" i="2"/>
  <c r="BF470" i="2"/>
  <c r="T470" i="2"/>
  <c r="R470" i="2"/>
  <c r="P470" i="2"/>
  <c r="BI466" i="2"/>
  <c r="BH466" i="2"/>
  <c r="BG466" i="2"/>
  <c r="BF466" i="2"/>
  <c r="T466" i="2"/>
  <c r="R466" i="2"/>
  <c r="P466" i="2"/>
  <c r="BI463" i="2"/>
  <c r="BH463" i="2"/>
  <c r="BG463" i="2"/>
  <c r="BF463" i="2"/>
  <c r="T463" i="2"/>
  <c r="R463" i="2"/>
  <c r="P463" i="2"/>
  <c r="BI460" i="2"/>
  <c r="BH460" i="2"/>
  <c r="BG460" i="2"/>
  <c r="BF460" i="2"/>
  <c r="T460" i="2"/>
  <c r="R460" i="2"/>
  <c r="P460" i="2"/>
  <c r="BI455" i="2"/>
  <c r="BH455" i="2"/>
  <c r="BG455" i="2"/>
  <c r="BF455" i="2"/>
  <c r="T455" i="2"/>
  <c r="R455" i="2"/>
  <c r="P455" i="2"/>
  <c r="BI451" i="2"/>
  <c r="BH451" i="2"/>
  <c r="BG451" i="2"/>
  <c r="BF451" i="2"/>
  <c r="T451" i="2"/>
  <c r="R451" i="2"/>
  <c r="P451" i="2"/>
  <c r="BI448" i="2"/>
  <c r="BH448" i="2"/>
  <c r="BG448" i="2"/>
  <c r="BF448" i="2"/>
  <c r="T448" i="2"/>
  <c r="R448" i="2"/>
  <c r="P448" i="2"/>
  <c r="BI445" i="2"/>
  <c r="BH445" i="2"/>
  <c r="BG445" i="2"/>
  <c r="BF445" i="2"/>
  <c r="T445" i="2"/>
  <c r="R445" i="2"/>
  <c r="P445" i="2"/>
  <c r="BI443" i="2"/>
  <c r="BH443" i="2"/>
  <c r="BG443" i="2"/>
  <c r="BF443" i="2"/>
  <c r="T443" i="2"/>
  <c r="R443" i="2"/>
  <c r="P443" i="2"/>
  <c r="BI441" i="2"/>
  <c r="BH441" i="2"/>
  <c r="BG441" i="2"/>
  <c r="BF441" i="2"/>
  <c r="T441" i="2"/>
  <c r="R441" i="2"/>
  <c r="P441" i="2"/>
  <c r="BI439" i="2"/>
  <c r="BH439" i="2"/>
  <c r="BG439" i="2"/>
  <c r="BF439" i="2"/>
  <c r="T439" i="2"/>
  <c r="R439" i="2"/>
  <c r="P439" i="2"/>
  <c r="BI437" i="2"/>
  <c r="BH437" i="2"/>
  <c r="BG437" i="2"/>
  <c r="BF437" i="2"/>
  <c r="T437" i="2"/>
  <c r="R437" i="2"/>
  <c r="P437" i="2"/>
  <c r="BI434" i="2"/>
  <c r="BH434" i="2"/>
  <c r="BG434" i="2"/>
  <c r="BF434" i="2"/>
  <c r="T434" i="2"/>
  <c r="R434" i="2"/>
  <c r="P434" i="2"/>
  <c r="BI432" i="2"/>
  <c r="BH432" i="2"/>
  <c r="BG432" i="2"/>
  <c r="BF432" i="2"/>
  <c r="T432" i="2"/>
  <c r="R432" i="2"/>
  <c r="P432" i="2"/>
  <c r="BI429" i="2"/>
  <c r="BH429" i="2"/>
  <c r="BG429" i="2"/>
  <c r="BF429" i="2"/>
  <c r="T429" i="2"/>
  <c r="R429" i="2"/>
  <c r="P429" i="2"/>
  <c r="BI426" i="2"/>
  <c r="BH426" i="2"/>
  <c r="BG426" i="2"/>
  <c r="BF426" i="2"/>
  <c r="T426" i="2"/>
  <c r="R426" i="2"/>
  <c r="P426" i="2"/>
  <c r="BI423" i="2"/>
  <c r="BH423" i="2"/>
  <c r="BG423" i="2"/>
  <c r="BF423" i="2"/>
  <c r="T423" i="2"/>
  <c r="R423" i="2"/>
  <c r="P423" i="2"/>
  <c r="BI421" i="2"/>
  <c r="BH421" i="2"/>
  <c r="BG421" i="2"/>
  <c r="BF421" i="2"/>
  <c r="T421" i="2"/>
  <c r="R421" i="2"/>
  <c r="P421" i="2"/>
  <c r="BI418" i="2"/>
  <c r="BH418" i="2"/>
  <c r="BG418" i="2"/>
  <c r="BF418" i="2"/>
  <c r="T418" i="2"/>
  <c r="R418" i="2"/>
  <c r="P418" i="2"/>
  <c r="BI415" i="2"/>
  <c r="BH415" i="2"/>
  <c r="BG415" i="2"/>
  <c r="BF415" i="2"/>
  <c r="T415" i="2"/>
  <c r="R415" i="2"/>
  <c r="P415" i="2"/>
  <c r="BI413" i="2"/>
  <c r="BH413" i="2"/>
  <c r="BG413" i="2"/>
  <c r="BF413" i="2"/>
  <c r="T413" i="2"/>
  <c r="R413" i="2"/>
  <c r="P413" i="2"/>
  <c r="BI410" i="2"/>
  <c r="BH410" i="2"/>
  <c r="BG410" i="2"/>
  <c r="BF410" i="2"/>
  <c r="T410" i="2"/>
  <c r="R410" i="2"/>
  <c r="P410" i="2"/>
  <c r="BI408" i="2"/>
  <c r="BH408" i="2"/>
  <c r="BG408" i="2"/>
  <c r="BF408" i="2"/>
  <c r="T408" i="2"/>
  <c r="R408" i="2"/>
  <c r="P408" i="2"/>
  <c r="BI406" i="2"/>
  <c r="BH406" i="2"/>
  <c r="BG406" i="2"/>
  <c r="BF406" i="2"/>
  <c r="T406" i="2"/>
  <c r="R406" i="2"/>
  <c r="P406" i="2"/>
  <c r="BI404" i="2"/>
  <c r="BH404" i="2"/>
  <c r="BG404" i="2"/>
  <c r="BF404" i="2"/>
  <c r="T404" i="2"/>
  <c r="R404" i="2"/>
  <c r="P404" i="2"/>
  <c r="BI401" i="2"/>
  <c r="BH401" i="2"/>
  <c r="BG401" i="2"/>
  <c r="BF401" i="2"/>
  <c r="T401" i="2"/>
  <c r="R401" i="2"/>
  <c r="P401" i="2"/>
  <c r="BI399" i="2"/>
  <c r="BH399" i="2"/>
  <c r="BG399" i="2"/>
  <c r="BF399" i="2"/>
  <c r="T399" i="2"/>
  <c r="R399" i="2"/>
  <c r="P399" i="2"/>
  <c r="BI396" i="2"/>
  <c r="BH396" i="2"/>
  <c r="BG396" i="2"/>
  <c r="BF396" i="2"/>
  <c r="T396" i="2"/>
  <c r="R396" i="2"/>
  <c r="P396" i="2"/>
  <c r="BI394" i="2"/>
  <c r="BH394" i="2"/>
  <c r="BG394" i="2"/>
  <c r="BF394" i="2"/>
  <c r="T394" i="2"/>
  <c r="R394" i="2"/>
  <c r="P394" i="2"/>
  <c r="BI392" i="2"/>
  <c r="BH392" i="2"/>
  <c r="BG392" i="2"/>
  <c r="BF392" i="2"/>
  <c r="T392" i="2"/>
  <c r="R392" i="2"/>
  <c r="P392" i="2"/>
  <c r="BI389" i="2"/>
  <c r="BH389" i="2"/>
  <c r="BG389" i="2"/>
  <c r="BF389" i="2"/>
  <c r="T389" i="2"/>
  <c r="R389" i="2"/>
  <c r="P389" i="2"/>
  <c r="BI385" i="2"/>
  <c r="BH385" i="2"/>
  <c r="BG385" i="2"/>
  <c r="BF385" i="2"/>
  <c r="T385" i="2"/>
  <c r="R385" i="2"/>
  <c r="P385" i="2"/>
  <c r="BI382" i="2"/>
  <c r="BH382" i="2"/>
  <c r="BG382" i="2"/>
  <c r="BF382" i="2"/>
  <c r="T382" i="2"/>
  <c r="R382" i="2"/>
  <c r="P382" i="2"/>
  <c r="BI379" i="2"/>
  <c r="BH379" i="2"/>
  <c r="BG379" i="2"/>
  <c r="BF379" i="2"/>
  <c r="T379" i="2"/>
  <c r="R379" i="2"/>
  <c r="P379" i="2"/>
  <c r="BI376" i="2"/>
  <c r="BH376" i="2"/>
  <c r="BG376" i="2"/>
  <c r="BF376" i="2"/>
  <c r="T376" i="2"/>
  <c r="R376" i="2"/>
  <c r="P376" i="2"/>
  <c r="BI374" i="2"/>
  <c r="BH374" i="2"/>
  <c r="BG374" i="2"/>
  <c r="BF374" i="2"/>
  <c r="T374" i="2"/>
  <c r="R374" i="2"/>
  <c r="P374" i="2"/>
  <c r="BI372" i="2"/>
  <c r="BH372" i="2"/>
  <c r="BG372" i="2"/>
  <c r="BF372" i="2"/>
  <c r="T372" i="2"/>
  <c r="R372" i="2"/>
  <c r="P372" i="2"/>
  <c r="BI368" i="2"/>
  <c r="BH368" i="2"/>
  <c r="BG368" i="2"/>
  <c r="BF368" i="2"/>
  <c r="T368" i="2"/>
  <c r="R368" i="2"/>
  <c r="P368" i="2"/>
  <c r="BI365" i="2"/>
  <c r="BH365" i="2"/>
  <c r="BG365" i="2"/>
  <c r="BF365" i="2"/>
  <c r="T365" i="2"/>
  <c r="R365" i="2"/>
  <c r="P365" i="2"/>
  <c r="BI362" i="2"/>
  <c r="BH362" i="2"/>
  <c r="BG362" i="2"/>
  <c r="BF362" i="2"/>
  <c r="T362" i="2"/>
  <c r="R362" i="2"/>
  <c r="P362" i="2"/>
  <c r="BI359" i="2"/>
  <c r="BH359" i="2"/>
  <c r="BG359" i="2"/>
  <c r="BF359" i="2"/>
  <c r="T359" i="2"/>
  <c r="R359" i="2"/>
  <c r="P359" i="2"/>
  <c r="BI356" i="2"/>
  <c r="BH356" i="2"/>
  <c r="BG356" i="2"/>
  <c r="BF356" i="2"/>
  <c r="T356" i="2"/>
  <c r="R356" i="2"/>
  <c r="P356" i="2"/>
  <c r="BI354" i="2"/>
  <c r="BH354" i="2"/>
  <c r="BG354" i="2"/>
  <c r="BF354" i="2"/>
  <c r="T354" i="2"/>
  <c r="R354" i="2"/>
  <c r="P354" i="2"/>
  <c r="BI351" i="2"/>
  <c r="BH351" i="2"/>
  <c r="BG351" i="2"/>
  <c r="BF351" i="2"/>
  <c r="T351" i="2"/>
  <c r="R351" i="2"/>
  <c r="P351" i="2"/>
  <c r="BI347" i="2"/>
  <c r="BH347" i="2"/>
  <c r="BG347" i="2"/>
  <c r="BF347" i="2"/>
  <c r="T347" i="2"/>
  <c r="T346" i="2" s="1"/>
  <c r="R347" i="2"/>
  <c r="R346" i="2" s="1"/>
  <c r="P347" i="2"/>
  <c r="P346" i="2"/>
  <c r="BI342" i="2"/>
  <c r="BH342" i="2"/>
  <c r="BG342" i="2"/>
  <c r="BF342" i="2"/>
  <c r="T342" i="2"/>
  <c r="T341" i="2" s="1"/>
  <c r="R342" i="2"/>
  <c r="R341" i="2" s="1"/>
  <c r="P342" i="2"/>
  <c r="P341" i="2" s="1"/>
  <c r="BI339" i="2"/>
  <c r="BH339" i="2"/>
  <c r="BG339" i="2"/>
  <c r="BF339" i="2"/>
  <c r="T339" i="2"/>
  <c r="T338" i="2" s="1"/>
  <c r="R339" i="2"/>
  <c r="R338" i="2" s="1"/>
  <c r="P339" i="2"/>
  <c r="P338" i="2" s="1"/>
  <c r="BI334" i="2"/>
  <c r="BH334" i="2"/>
  <c r="BG334" i="2"/>
  <c r="BF334" i="2"/>
  <c r="T334" i="2"/>
  <c r="T333" i="2" s="1"/>
  <c r="R334" i="2"/>
  <c r="R333" i="2" s="1"/>
  <c r="P334" i="2"/>
  <c r="P333" i="2" s="1"/>
  <c r="BI331" i="2"/>
  <c r="BH331" i="2"/>
  <c r="BG331" i="2"/>
  <c r="BF331" i="2"/>
  <c r="T331" i="2"/>
  <c r="R331" i="2"/>
  <c r="P331" i="2"/>
  <c r="BI328" i="2"/>
  <c r="BH328" i="2"/>
  <c r="BG328" i="2"/>
  <c r="BF328" i="2"/>
  <c r="T328" i="2"/>
  <c r="R328" i="2"/>
  <c r="P328" i="2"/>
  <c r="BI324" i="2"/>
  <c r="BH324" i="2"/>
  <c r="BG324" i="2"/>
  <c r="BF324" i="2"/>
  <c r="T324" i="2"/>
  <c r="R324" i="2"/>
  <c r="P324" i="2"/>
  <c r="BI322" i="2"/>
  <c r="BH322" i="2"/>
  <c r="BG322" i="2"/>
  <c r="BF322" i="2"/>
  <c r="T322" i="2"/>
  <c r="R322" i="2"/>
  <c r="P322" i="2"/>
  <c r="BI320" i="2"/>
  <c r="BH320" i="2"/>
  <c r="BG320" i="2"/>
  <c r="BF320" i="2"/>
  <c r="T320" i="2"/>
  <c r="R320" i="2"/>
  <c r="P320" i="2"/>
  <c r="BI317" i="2"/>
  <c r="BH317" i="2"/>
  <c r="BG317" i="2"/>
  <c r="BF317" i="2"/>
  <c r="T317" i="2"/>
  <c r="R317" i="2"/>
  <c r="P317" i="2"/>
  <c r="BI314" i="2"/>
  <c r="BH314" i="2"/>
  <c r="BG314" i="2"/>
  <c r="BF314" i="2"/>
  <c r="T314" i="2"/>
  <c r="R314" i="2"/>
  <c r="P314" i="2"/>
  <c r="BI311" i="2"/>
  <c r="BH311" i="2"/>
  <c r="BG311" i="2"/>
  <c r="BF311" i="2"/>
  <c r="T311" i="2"/>
  <c r="R311" i="2"/>
  <c r="P311" i="2"/>
  <c r="BI308" i="2"/>
  <c r="BH308" i="2"/>
  <c r="BG308" i="2"/>
  <c r="BF308" i="2"/>
  <c r="T308" i="2"/>
  <c r="R308" i="2"/>
  <c r="P308" i="2"/>
  <c r="BI305" i="2"/>
  <c r="BH305" i="2"/>
  <c r="BG305" i="2"/>
  <c r="BF305" i="2"/>
  <c r="T305" i="2"/>
  <c r="R305" i="2"/>
  <c r="P305" i="2"/>
  <c r="BI302" i="2"/>
  <c r="BH302" i="2"/>
  <c r="BG302" i="2"/>
  <c r="BF302" i="2"/>
  <c r="T302" i="2"/>
  <c r="R302" i="2"/>
  <c r="P302" i="2"/>
  <c r="BI298" i="2"/>
  <c r="BH298" i="2"/>
  <c r="BG298" i="2"/>
  <c r="BF298" i="2"/>
  <c r="T298" i="2"/>
  <c r="R298" i="2"/>
  <c r="P298" i="2"/>
  <c r="BI295" i="2"/>
  <c r="BH295" i="2"/>
  <c r="BG295" i="2"/>
  <c r="BF295" i="2"/>
  <c r="T295" i="2"/>
  <c r="R295" i="2"/>
  <c r="P295" i="2"/>
  <c r="BI292" i="2"/>
  <c r="BH292" i="2"/>
  <c r="BG292" i="2"/>
  <c r="BF292" i="2"/>
  <c r="T292" i="2"/>
  <c r="R292" i="2"/>
  <c r="P292" i="2"/>
  <c r="BI290" i="2"/>
  <c r="BH290" i="2"/>
  <c r="BG290" i="2"/>
  <c r="BF290" i="2"/>
  <c r="T290" i="2"/>
  <c r="R290" i="2"/>
  <c r="P290" i="2"/>
  <c r="BI288" i="2"/>
  <c r="BH288" i="2"/>
  <c r="BG288" i="2"/>
  <c r="BF288" i="2"/>
  <c r="T288" i="2"/>
  <c r="R288" i="2"/>
  <c r="P288" i="2"/>
  <c r="BI286" i="2"/>
  <c r="BH286" i="2"/>
  <c r="BG286" i="2"/>
  <c r="BF286" i="2"/>
  <c r="T286" i="2"/>
  <c r="R286" i="2"/>
  <c r="P286" i="2"/>
  <c r="BI282" i="2"/>
  <c r="BH282" i="2"/>
  <c r="BG282" i="2"/>
  <c r="BF282" i="2"/>
  <c r="T282" i="2"/>
  <c r="T281" i="2" s="1"/>
  <c r="R282" i="2"/>
  <c r="R281" i="2" s="1"/>
  <c r="P282" i="2"/>
  <c r="P281" i="2" s="1"/>
  <c r="BI278" i="2"/>
  <c r="BH278" i="2"/>
  <c r="BG278" i="2"/>
  <c r="BF278" i="2"/>
  <c r="T278" i="2"/>
  <c r="R278" i="2"/>
  <c r="P278" i="2"/>
  <c r="BI275" i="2"/>
  <c r="BH275" i="2"/>
  <c r="BG275" i="2"/>
  <c r="BF275" i="2"/>
  <c r="T275" i="2"/>
  <c r="R275" i="2"/>
  <c r="P275" i="2"/>
  <c r="BI273" i="2"/>
  <c r="BH273" i="2"/>
  <c r="BG273" i="2"/>
  <c r="BF273" i="2"/>
  <c r="T273" i="2"/>
  <c r="R273" i="2"/>
  <c r="P273" i="2"/>
  <c r="BI270" i="2"/>
  <c r="BH270" i="2"/>
  <c r="BG270" i="2"/>
  <c r="BF270" i="2"/>
  <c r="T270" i="2"/>
  <c r="R270" i="2"/>
  <c r="P270" i="2"/>
  <c r="BI267" i="2"/>
  <c r="BH267" i="2"/>
  <c r="BG267" i="2"/>
  <c r="BF267" i="2"/>
  <c r="T267" i="2"/>
  <c r="R267" i="2"/>
  <c r="P267" i="2"/>
  <c r="BI265" i="2"/>
  <c r="BH265" i="2"/>
  <c r="BG265" i="2"/>
  <c r="BF265" i="2"/>
  <c r="T265" i="2"/>
  <c r="R265" i="2"/>
  <c r="P265" i="2"/>
  <c r="BI263" i="2"/>
  <c r="BH263" i="2"/>
  <c r="BG263" i="2"/>
  <c r="BF263" i="2"/>
  <c r="T263" i="2"/>
  <c r="R263" i="2"/>
  <c r="P263" i="2"/>
  <c r="BI260" i="2"/>
  <c r="BH260" i="2"/>
  <c r="BG260" i="2"/>
  <c r="BF260" i="2"/>
  <c r="T260" i="2"/>
  <c r="R260" i="2"/>
  <c r="P260" i="2"/>
  <c r="BI258" i="2"/>
  <c r="BH258" i="2"/>
  <c r="BG258" i="2"/>
  <c r="BF258" i="2"/>
  <c r="T258" i="2"/>
  <c r="R258" i="2"/>
  <c r="P258" i="2"/>
  <c r="BI255" i="2"/>
  <c r="BH255" i="2"/>
  <c r="BG255" i="2"/>
  <c r="BF255" i="2"/>
  <c r="T255" i="2"/>
  <c r="R255" i="2"/>
  <c r="P255" i="2"/>
  <c r="BI253" i="2"/>
  <c r="BH253" i="2"/>
  <c r="BG253" i="2"/>
  <c r="BF253" i="2"/>
  <c r="T253" i="2"/>
  <c r="R253" i="2"/>
  <c r="P253" i="2"/>
  <c r="BI250" i="2"/>
  <c r="BH250" i="2"/>
  <c r="BG250" i="2"/>
  <c r="BF250" i="2"/>
  <c r="T250" i="2"/>
  <c r="R250" i="2"/>
  <c r="P250" i="2"/>
  <c r="BI247" i="2"/>
  <c r="BH247" i="2"/>
  <c r="BG247" i="2"/>
  <c r="BF247" i="2"/>
  <c r="T247" i="2"/>
  <c r="R247" i="2"/>
  <c r="P247" i="2"/>
  <c r="BI242" i="2"/>
  <c r="BH242" i="2"/>
  <c r="BG242" i="2"/>
  <c r="BF242" i="2"/>
  <c r="T242" i="2"/>
  <c r="R242" i="2"/>
  <c r="P242" i="2"/>
  <c r="BI239" i="2"/>
  <c r="BH239" i="2"/>
  <c r="BG239" i="2"/>
  <c r="BF239" i="2"/>
  <c r="T239" i="2"/>
  <c r="R239" i="2"/>
  <c r="P239" i="2"/>
  <c r="BI235" i="2"/>
  <c r="BH235" i="2"/>
  <c r="BG235" i="2"/>
  <c r="BF235" i="2"/>
  <c r="T235" i="2"/>
  <c r="T234" i="2"/>
  <c r="R235" i="2"/>
  <c r="R234" i="2"/>
  <c r="P235" i="2"/>
  <c r="P234" i="2"/>
  <c r="BI231" i="2"/>
  <c r="BH231" i="2"/>
  <c r="BG231" i="2"/>
  <c r="BF231" i="2"/>
  <c r="T231" i="2"/>
  <c r="R231" i="2"/>
  <c r="P231" i="2"/>
  <c r="BI227" i="2"/>
  <c r="BH227" i="2"/>
  <c r="BG227" i="2"/>
  <c r="BF227" i="2"/>
  <c r="T227" i="2"/>
  <c r="R227" i="2"/>
  <c r="P227" i="2"/>
  <c r="BI224" i="2"/>
  <c r="BH224" i="2"/>
  <c r="BG224" i="2"/>
  <c r="BF224" i="2"/>
  <c r="T224" i="2"/>
  <c r="R224" i="2"/>
  <c r="P224" i="2"/>
  <c r="BI221" i="2"/>
  <c r="BH221" i="2"/>
  <c r="BG221" i="2"/>
  <c r="BF221" i="2"/>
  <c r="T221" i="2"/>
  <c r="R221" i="2"/>
  <c r="P221" i="2"/>
  <c r="BI218" i="2"/>
  <c r="BH218" i="2"/>
  <c r="BG218" i="2"/>
  <c r="BF218" i="2"/>
  <c r="T218" i="2"/>
  <c r="R218" i="2"/>
  <c r="P218" i="2"/>
  <c r="BI214" i="2"/>
  <c r="BH214" i="2"/>
  <c r="BG214" i="2"/>
  <c r="BF214" i="2"/>
  <c r="T214" i="2"/>
  <c r="R214" i="2"/>
  <c r="P214" i="2"/>
  <c r="BI211" i="2"/>
  <c r="BH211" i="2"/>
  <c r="BG211" i="2"/>
  <c r="BF211" i="2"/>
  <c r="T211" i="2"/>
  <c r="R211" i="2"/>
  <c r="P211" i="2"/>
  <c r="BI209" i="2"/>
  <c r="BH209" i="2"/>
  <c r="BG209" i="2"/>
  <c r="BF209" i="2"/>
  <c r="T209" i="2"/>
  <c r="R209" i="2"/>
  <c r="P209" i="2"/>
  <c r="BI206" i="2"/>
  <c r="BH206" i="2"/>
  <c r="BG206" i="2"/>
  <c r="BF206" i="2"/>
  <c r="T206" i="2"/>
  <c r="R206" i="2"/>
  <c r="P206" i="2"/>
  <c r="BI204" i="2"/>
  <c r="BH204" i="2"/>
  <c r="BG204" i="2"/>
  <c r="BF204" i="2"/>
  <c r="T204" i="2"/>
  <c r="R204" i="2"/>
  <c r="P204" i="2"/>
  <c r="BI202" i="2"/>
  <c r="BH202" i="2"/>
  <c r="BG202" i="2"/>
  <c r="BF202" i="2"/>
  <c r="T202" i="2"/>
  <c r="R202" i="2"/>
  <c r="P202" i="2"/>
  <c r="BI200" i="2"/>
  <c r="BH200" i="2"/>
  <c r="BG200" i="2"/>
  <c r="BF200" i="2"/>
  <c r="T200" i="2"/>
  <c r="R200" i="2"/>
  <c r="P200" i="2"/>
  <c r="BI198" i="2"/>
  <c r="BH198" i="2"/>
  <c r="BG198" i="2"/>
  <c r="BF198" i="2"/>
  <c r="T198" i="2"/>
  <c r="R198" i="2"/>
  <c r="P198" i="2"/>
  <c r="BI195" i="2"/>
  <c r="BH195" i="2"/>
  <c r="BG195" i="2"/>
  <c r="BF195" i="2"/>
  <c r="T195" i="2"/>
  <c r="R195" i="2"/>
  <c r="P195" i="2"/>
  <c r="BI192" i="2"/>
  <c r="BH192" i="2"/>
  <c r="BG192" i="2"/>
  <c r="BF192" i="2"/>
  <c r="T192" i="2"/>
  <c r="R192" i="2"/>
  <c r="P192" i="2"/>
  <c r="BI190" i="2"/>
  <c r="BH190" i="2"/>
  <c r="BG190" i="2"/>
  <c r="BF190" i="2"/>
  <c r="T190" i="2"/>
  <c r="R190" i="2"/>
  <c r="P190" i="2"/>
  <c r="BI187" i="2"/>
  <c r="BH187" i="2"/>
  <c r="BG187" i="2"/>
  <c r="BF187" i="2"/>
  <c r="T187" i="2"/>
  <c r="R187" i="2"/>
  <c r="P187" i="2"/>
  <c r="BI184" i="2"/>
  <c r="BH184" i="2"/>
  <c r="BG184" i="2"/>
  <c r="BF184" i="2"/>
  <c r="T184" i="2"/>
  <c r="R184" i="2"/>
  <c r="P184" i="2"/>
  <c r="BI181" i="2"/>
  <c r="BH181" i="2"/>
  <c r="BG181" i="2"/>
  <c r="BF181" i="2"/>
  <c r="T181" i="2"/>
  <c r="R181" i="2"/>
  <c r="P181" i="2"/>
  <c r="BI179" i="2"/>
  <c r="BH179" i="2"/>
  <c r="BG179" i="2"/>
  <c r="BF179" i="2"/>
  <c r="T179" i="2"/>
  <c r="R179" i="2"/>
  <c r="P179" i="2"/>
  <c r="BI177" i="2"/>
  <c r="BH177" i="2"/>
  <c r="BG177" i="2"/>
  <c r="BF177" i="2"/>
  <c r="T177" i="2"/>
  <c r="R177" i="2"/>
  <c r="P177" i="2"/>
  <c r="BI174" i="2"/>
  <c r="BH174" i="2"/>
  <c r="BG174" i="2"/>
  <c r="BF174" i="2"/>
  <c r="T174" i="2"/>
  <c r="R174" i="2"/>
  <c r="P174" i="2"/>
  <c r="BI171" i="2"/>
  <c r="BH171" i="2"/>
  <c r="BG171" i="2"/>
  <c r="BF171" i="2"/>
  <c r="T171" i="2"/>
  <c r="R171" i="2"/>
  <c r="P171" i="2"/>
  <c r="BI168" i="2"/>
  <c r="BH168" i="2"/>
  <c r="BG168" i="2"/>
  <c r="BF168" i="2"/>
  <c r="T168" i="2"/>
  <c r="R168" i="2"/>
  <c r="P168" i="2"/>
  <c r="BI166" i="2"/>
  <c r="BH166" i="2"/>
  <c r="BG166" i="2"/>
  <c r="BF166" i="2"/>
  <c r="T166" i="2"/>
  <c r="R166" i="2"/>
  <c r="P166" i="2"/>
  <c r="BI163" i="2"/>
  <c r="BH163" i="2"/>
  <c r="BG163" i="2"/>
  <c r="BF163" i="2"/>
  <c r="T163" i="2"/>
  <c r="R163" i="2"/>
  <c r="P163" i="2"/>
  <c r="BI160" i="2"/>
  <c r="BH160" i="2"/>
  <c r="BG160" i="2"/>
  <c r="BF160" i="2"/>
  <c r="T160" i="2"/>
  <c r="R160" i="2"/>
  <c r="P160" i="2"/>
  <c r="BI157" i="2"/>
  <c r="BH157" i="2"/>
  <c r="BG157" i="2"/>
  <c r="BF157" i="2"/>
  <c r="T157" i="2"/>
  <c r="R157" i="2"/>
  <c r="P157" i="2"/>
  <c r="BI154" i="2"/>
  <c r="BH154" i="2"/>
  <c r="BG154" i="2"/>
  <c r="BF154" i="2"/>
  <c r="T154" i="2"/>
  <c r="R154" i="2"/>
  <c r="P154" i="2"/>
  <c r="BI151" i="2"/>
  <c r="BH151" i="2"/>
  <c r="BG151" i="2"/>
  <c r="BF151" i="2"/>
  <c r="T151" i="2"/>
  <c r="R151" i="2"/>
  <c r="P151" i="2"/>
  <c r="BI146" i="2"/>
  <c r="BH146" i="2"/>
  <c r="BG146" i="2"/>
  <c r="BF146" i="2"/>
  <c r="T146" i="2"/>
  <c r="R146" i="2"/>
  <c r="P146" i="2"/>
  <c r="BI143" i="2"/>
  <c r="BH143" i="2"/>
  <c r="BG143" i="2"/>
  <c r="BF143" i="2"/>
  <c r="T143" i="2"/>
  <c r="R143" i="2"/>
  <c r="P143" i="2"/>
  <c r="BI140" i="2"/>
  <c r="BH140" i="2"/>
  <c r="BG140" i="2"/>
  <c r="BF140" i="2"/>
  <c r="T140" i="2"/>
  <c r="R140" i="2"/>
  <c r="P140" i="2"/>
  <c r="BI137" i="2"/>
  <c r="BH137" i="2"/>
  <c r="BG137" i="2"/>
  <c r="BF137" i="2"/>
  <c r="T137" i="2"/>
  <c r="R137" i="2"/>
  <c r="P137" i="2"/>
  <c r="BI134" i="2"/>
  <c r="BH134" i="2"/>
  <c r="BG134" i="2"/>
  <c r="BF134" i="2"/>
  <c r="T134" i="2"/>
  <c r="R134" i="2"/>
  <c r="P134" i="2"/>
  <c r="BI129" i="2"/>
  <c r="BH129" i="2"/>
  <c r="BG129" i="2"/>
  <c r="BF129" i="2"/>
  <c r="T129" i="2"/>
  <c r="R129" i="2"/>
  <c r="P129" i="2"/>
  <c r="BI126" i="2"/>
  <c r="BH126" i="2"/>
  <c r="BG126" i="2"/>
  <c r="BF126" i="2"/>
  <c r="T126" i="2"/>
  <c r="R126" i="2"/>
  <c r="P126" i="2"/>
  <c r="BI123" i="2"/>
  <c r="BH123" i="2"/>
  <c r="BG123" i="2"/>
  <c r="BF123" i="2"/>
  <c r="T123" i="2"/>
  <c r="R123" i="2"/>
  <c r="P123" i="2"/>
  <c r="BI120" i="2"/>
  <c r="BH120" i="2"/>
  <c r="BG120" i="2"/>
  <c r="BF120" i="2"/>
  <c r="T120" i="2"/>
  <c r="R120" i="2"/>
  <c r="P120" i="2"/>
  <c r="J114" i="2"/>
  <c r="F111" i="2"/>
  <c r="E109" i="2"/>
  <c r="J51" i="2"/>
  <c r="F48" i="2"/>
  <c r="E46" i="2"/>
  <c r="J19" i="2"/>
  <c r="E19" i="2"/>
  <c r="J50" i="2"/>
  <c r="J18" i="2"/>
  <c r="J16" i="2"/>
  <c r="E16" i="2"/>
  <c r="F114" i="2"/>
  <c r="J15" i="2"/>
  <c r="J13" i="2"/>
  <c r="E13" i="2"/>
  <c r="F113" i="2"/>
  <c r="J12" i="2"/>
  <c r="J10" i="2"/>
  <c r="J48" i="2" s="1"/>
  <c r="L50" i="1"/>
  <c r="AM50" i="1"/>
  <c r="AM49" i="1"/>
  <c r="L49" i="1"/>
  <c r="AM47" i="1"/>
  <c r="L47" i="1"/>
  <c r="L45" i="1"/>
  <c r="L44" i="1"/>
  <c r="BK550" i="2"/>
  <c r="J517" i="2"/>
  <c r="BK506" i="2"/>
  <c r="BK487" i="2"/>
  <c r="J480" i="2"/>
  <c r="J448" i="2"/>
  <c r="BK439" i="2"/>
  <c r="J413" i="2"/>
  <c r="BK406" i="2"/>
  <c r="J396" i="2"/>
  <c r="J389" i="2"/>
  <c r="J347" i="2"/>
  <c r="J328" i="2"/>
  <c r="BK320" i="2"/>
  <c r="J305" i="2"/>
  <c r="J295" i="2"/>
  <c r="BK282" i="2"/>
  <c r="BK270" i="2"/>
  <c r="BK253" i="2"/>
  <c r="J231" i="2"/>
  <c r="BK221" i="2"/>
  <c r="J202" i="2"/>
  <c r="J190" i="2"/>
  <c r="J179" i="2"/>
  <c r="BK166" i="2"/>
  <c r="BK154" i="2"/>
  <c r="BK140" i="2"/>
  <c r="BK123" i="2"/>
  <c r="BK554" i="2"/>
  <c r="BK542" i="2"/>
  <c r="BK526" i="2"/>
  <c r="J511" i="2"/>
  <c r="BK502" i="2"/>
  <c r="J495" i="2"/>
  <c r="BK485" i="2"/>
  <c r="J474" i="2"/>
  <c r="BK460" i="2"/>
  <c r="BK448" i="2"/>
  <c r="BK443" i="2"/>
  <c r="BK437" i="2"/>
  <c r="BK432" i="2"/>
  <c r="BK376" i="2"/>
  <c r="J372" i="2"/>
  <c r="BK362" i="2"/>
  <c r="BK342" i="2"/>
  <c r="BK314" i="2"/>
  <c r="J311" i="2"/>
  <c r="BK305" i="2"/>
  <c r="J292" i="2"/>
  <c r="BK359" i="2"/>
  <c r="J351" i="2"/>
  <c r="BK339" i="2"/>
  <c r="J324" i="2"/>
  <c r="J317" i="2"/>
  <c r="J288" i="2"/>
  <c r="J278" i="2"/>
  <c r="BK267" i="2"/>
  <c r="J255" i="2"/>
  <c r="BK235" i="2"/>
  <c r="J218" i="2"/>
  <c r="BK206" i="2"/>
  <c r="J198" i="2"/>
  <c r="J192" i="2"/>
  <c r="BK174" i="2"/>
  <c r="J163" i="2"/>
  <c r="BK143" i="2"/>
  <c r="J546" i="2"/>
  <c r="J542" i="2"/>
  <c r="J522" i="2"/>
  <c r="J514" i="2"/>
  <c r="BK495" i="2"/>
  <c r="J483" i="2"/>
  <c r="BK474" i="2"/>
  <c r="J445" i="2"/>
  <c r="J437" i="2"/>
  <c r="J415" i="2"/>
  <c r="J408" i="2"/>
  <c r="BK401" i="2"/>
  <c r="BK392" i="2"/>
  <c r="BK351" i="2"/>
  <c r="J334" i="2"/>
  <c r="BK322" i="2"/>
  <c r="J314" i="2"/>
  <c r="BK298" i="2"/>
  <c r="BK288" i="2"/>
  <c r="J275" i="2"/>
  <c r="J265" i="2"/>
  <c r="BK260" i="2"/>
  <c r="BK239" i="2"/>
  <c r="J227" i="2"/>
  <c r="BK214" i="2"/>
  <c r="BK204" i="2"/>
  <c r="J195" i="2"/>
  <c r="BK184" i="2"/>
  <c r="J171" i="2"/>
  <c r="BK163" i="2"/>
  <c r="J146" i="2"/>
  <c r="BK137" i="2"/>
  <c r="BK129" i="2"/>
  <c r="AS54" i="1"/>
  <c r="BK546" i="2"/>
  <c r="BK530" i="2"/>
  <c r="BK522" i="2"/>
  <c r="BK504" i="2"/>
  <c r="BK498" i="2"/>
  <c r="J489" i="2"/>
  <c r="BK480" i="2"/>
  <c r="BK470" i="2"/>
  <c r="J463" i="2"/>
  <c r="J455" i="2"/>
  <c r="BK445" i="2"/>
  <c r="J439" i="2"/>
  <c r="BK426" i="2"/>
  <c r="J374" i="2"/>
  <c r="J365" i="2"/>
  <c r="BK354" i="2"/>
  <c r="J339" i="2"/>
  <c r="J331" i="2"/>
  <c r="J282" i="2"/>
  <c r="BK278" i="2"/>
  <c r="J273" i="2"/>
  <c r="J267" i="2"/>
  <c r="BK265" i="2"/>
  <c r="J263" i="2"/>
  <c r="J258" i="2"/>
  <c r="BK255" i="2"/>
  <c r="J250" i="2"/>
  <c r="J247" i="2"/>
  <c r="J239" i="2"/>
  <c r="BK231" i="2"/>
  <c r="BK227" i="2"/>
  <c r="J211" i="2"/>
  <c r="BK209" i="2"/>
  <c r="BK198" i="2"/>
  <c r="J187" i="2"/>
  <c r="J181" i="2"/>
  <c r="J174" i="2"/>
  <c r="BK160" i="2"/>
  <c r="J154" i="2"/>
  <c r="BK146" i="2"/>
  <c r="J134" i="2"/>
  <c r="J126" i="2"/>
  <c r="BK120" i="2"/>
  <c r="BK558" i="2"/>
  <c r="J538" i="2"/>
  <c r="J530" i="2"/>
  <c r="BK514" i="2"/>
  <c r="BK511" i="2"/>
  <c r="J502" i="2"/>
  <c r="BK492" i="2"/>
  <c r="BK483" i="2"/>
  <c r="J478" i="2"/>
  <c r="BK466" i="2"/>
  <c r="BK463" i="2"/>
  <c r="J451" i="2"/>
  <c r="BK434" i="2"/>
  <c r="BK429" i="2"/>
  <c r="BK423" i="2"/>
  <c r="J423" i="2"/>
  <c r="BK421" i="2"/>
  <c r="BK415" i="2"/>
  <c r="BK413" i="2"/>
  <c r="BK408" i="2"/>
  <c r="J406" i="2"/>
  <c r="J401" i="2"/>
  <c r="J399" i="2"/>
  <c r="J394" i="2"/>
  <c r="BK389" i="2"/>
  <c r="J385" i="2"/>
  <c r="J382" i="2"/>
  <c r="J376" i="2"/>
  <c r="BK372" i="2"/>
  <c r="BK365" i="2"/>
  <c r="J356" i="2"/>
  <c r="BK347" i="2"/>
  <c r="BK328" i="2"/>
  <c r="J320" i="2"/>
  <c r="BK295" i="2"/>
  <c r="J286" i="2"/>
  <c r="J270" i="2"/>
  <c r="BK258" i="2"/>
  <c r="BK242" i="2"/>
  <c r="J221" i="2"/>
  <c r="BK211" i="2"/>
  <c r="J204" i="2"/>
  <c r="BK195" i="2"/>
  <c r="BK181" i="2"/>
  <c r="BK171" i="2"/>
  <c r="BK151" i="2"/>
  <c r="J137" i="2"/>
  <c r="J554" i="2"/>
  <c r="J534" i="2"/>
  <c r="J498" i="2"/>
  <c r="J485" i="2"/>
  <c r="J466" i="2"/>
  <c r="J460" i="2"/>
  <c r="J443" i="2"/>
  <c r="J421" i="2"/>
  <c r="J418" i="2"/>
  <c r="BK410" i="2"/>
  <c r="J404" i="2"/>
  <c r="BK394" i="2"/>
  <c r="J359" i="2"/>
  <c r="BK331" i="2"/>
  <c r="BK324" i="2"/>
  <c r="BK308" i="2"/>
  <c r="J302" i="2"/>
  <c r="BK292" i="2"/>
  <c r="BK273" i="2"/>
  <c r="BK263" i="2"/>
  <c r="BK247" i="2"/>
  <c r="J224" i="2"/>
  <c r="J206" i="2"/>
  <c r="J200" i="2"/>
  <c r="BK187" i="2"/>
  <c r="BK177" i="2"/>
  <c r="J168" i="2"/>
  <c r="BK157" i="2"/>
  <c r="J143" i="2"/>
  <c r="BK134" i="2"/>
  <c r="J120" i="2"/>
  <c r="J550" i="2"/>
  <c r="BK538" i="2"/>
  <c r="BK517" i="2"/>
  <c r="J506" i="2"/>
  <c r="J492" i="2"/>
  <c r="J487" i="2"/>
  <c r="BK478" i="2"/>
  <c r="BK451" i="2"/>
  <c r="BK441" i="2"/>
  <c r="J434" i="2"/>
  <c r="J429" i="2"/>
  <c r="BK379" i="2"/>
  <c r="J368" i="2"/>
  <c r="BK356" i="2"/>
  <c r="BK334" i="2"/>
  <c r="BK317" i="2"/>
  <c r="J308" i="2"/>
  <c r="BK302" i="2"/>
  <c r="J298" i="2"/>
  <c r="J290" i="2"/>
  <c r="BK286" i="2"/>
  <c r="J253" i="2"/>
  <c r="J242" i="2"/>
  <c r="J235" i="2"/>
  <c r="BK218" i="2"/>
  <c r="BK202" i="2"/>
  <c r="BK192" i="2"/>
  <c r="J184" i="2"/>
  <c r="BK179" i="2"/>
  <c r="BK168" i="2"/>
  <c r="J157" i="2"/>
  <c r="J151" i="2"/>
  <c r="J140" i="2"/>
  <c r="J129" i="2"/>
  <c r="J123" i="2"/>
  <c r="J558" i="2"/>
  <c r="BK534" i="2"/>
  <c r="J526" i="2"/>
  <c r="J504" i="2"/>
  <c r="BK489" i="2"/>
  <c r="J470" i="2"/>
  <c r="BK455" i="2"/>
  <c r="J441" i="2"/>
  <c r="J432" i="2"/>
  <c r="J426" i="2"/>
  <c r="BK418" i="2"/>
  <c r="J410" i="2"/>
  <c r="BK404" i="2"/>
  <c r="BK399" i="2"/>
  <c r="BK396" i="2"/>
  <c r="J392" i="2"/>
  <c r="BK385" i="2"/>
  <c r="BK382" i="2"/>
  <c r="J379" i="2"/>
  <c r="BK374" i="2"/>
  <c r="BK368" i="2"/>
  <c r="J362" i="2"/>
  <c r="J354" i="2"/>
  <c r="J342" i="2"/>
  <c r="J322" i="2"/>
  <c r="BK311" i="2"/>
  <c r="BK290" i="2"/>
  <c r="BK275" i="2"/>
  <c r="J260" i="2"/>
  <c r="BK250" i="2"/>
  <c r="BK224" i="2"/>
  <c r="J214" i="2"/>
  <c r="J209" i="2"/>
  <c r="BK200" i="2"/>
  <c r="BK190" i="2"/>
  <c r="J177" i="2"/>
  <c r="J166" i="2"/>
  <c r="J160" i="2"/>
  <c r="BK126" i="2"/>
  <c r="P520" i="2" l="1"/>
  <c r="T520" i="2"/>
  <c r="R520" i="2"/>
  <c r="T119" i="2"/>
  <c r="BK150" i="2"/>
  <c r="J150" i="2"/>
  <c r="J59" i="2" s="1"/>
  <c r="BK176" i="2"/>
  <c r="J176" i="2" s="1"/>
  <c r="J60" i="2" s="1"/>
  <c r="BK208" i="2"/>
  <c r="J208" i="2"/>
  <c r="J61" i="2" s="1"/>
  <c r="BK217" i="2"/>
  <c r="J217" i="2" s="1"/>
  <c r="J62" i="2" s="1"/>
  <c r="T238" i="2"/>
  <c r="T285" i="2"/>
  <c r="T310" i="2"/>
  <c r="R350" i="2"/>
  <c r="R358" i="2"/>
  <c r="R371" i="2"/>
  <c r="P381" i="2"/>
  <c r="BK388" i="2"/>
  <c r="J388" i="2" s="1"/>
  <c r="J78" i="2" s="1"/>
  <c r="BK428" i="2"/>
  <c r="J428" i="2"/>
  <c r="J79" i="2" s="1"/>
  <c r="P450" i="2"/>
  <c r="R459" i="2"/>
  <c r="P477" i="2"/>
  <c r="T477" i="2"/>
  <c r="R482" i="2"/>
  <c r="P491" i="2"/>
  <c r="BK501" i="2"/>
  <c r="J501" i="2" s="1"/>
  <c r="J85" i="2" s="1"/>
  <c r="T501" i="2"/>
  <c r="BK119" i="2"/>
  <c r="BK133" i="2"/>
  <c r="J133" i="2" s="1"/>
  <c r="J58" i="2" s="1"/>
  <c r="P150" i="2"/>
  <c r="P176" i="2"/>
  <c r="R208" i="2"/>
  <c r="P217" i="2"/>
  <c r="R238" i="2"/>
  <c r="P285" i="2"/>
  <c r="R310" i="2"/>
  <c r="P327" i="2"/>
  <c r="BK358" i="2"/>
  <c r="J358" i="2" s="1"/>
  <c r="J75" i="2" s="1"/>
  <c r="BK371" i="2"/>
  <c r="J371" i="2"/>
  <c r="J76" i="2" s="1"/>
  <c r="BK381" i="2"/>
  <c r="J381" i="2" s="1"/>
  <c r="J77" i="2" s="1"/>
  <c r="R388" i="2"/>
  <c r="T428" i="2"/>
  <c r="R450" i="2"/>
  <c r="BK459" i="2"/>
  <c r="J459" i="2" s="1"/>
  <c r="J81" i="2" s="1"/>
  <c r="BK510" i="2"/>
  <c r="J510" i="2"/>
  <c r="J88" i="2" s="1"/>
  <c r="P510" i="2"/>
  <c r="P509" i="2" s="1"/>
  <c r="P508" i="2" s="1"/>
  <c r="R510" i="2"/>
  <c r="R509" i="2"/>
  <c r="R508" i="2" s="1"/>
  <c r="T510" i="2"/>
  <c r="T509" i="2" s="1"/>
  <c r="R119" i="2"/>
  <c r="R133" i="2"/>
  <c r="T133" i="2"/>
  <c r="T150" i="2"/>
  <c r="T176" i="2"/>
  <c r="T208" i="2"/>
  <c r="T217" i="2"/>
  <c r="BK238" i="2"/>
  <c r="J238" i="2" s="1"/>
  <c r="J64" i="2" s="1"/>
  <c r="BK285" i="2"/>
  <c r="BK310" i="2"/>
  <c r="J310" i="2" s="1"/>
  <c r="J68" i="2" s="1"/>
  <c r="BK327" i="2"/>
  <c r="J327" i="2"/>
  <c r="J69" i="2" s="1"/>
  <c r="R327" i="2"/>
  <c r="P350" i="2"/>
  <c r="P358" i="2"/>
  <c r="P371" i="2"/>
  <c r="R381" i="2"/>
  <c r="P388" i="2"/>
  <c r="P428" i="2"/>
  <c r="BK450" i="2"/>
  <c r="J450" i="2"/>
  <c r="J80" i="2" s="1"/>
  <c r="T459" i="2"/>
  <c r="BK482" i="2"/>
  <c r="J482" i="2"/>
  <c r="J83" i="2" s="1"/>
  <c r="P482" i="2"/>
  <c r="BK491" i="2"/>
  <c r="J491" i="2"/>
  <c r="J84" i="2" s="1"/>
  <c r="T491" i="2"/>
  <c r="P501" i="2"/>
  <c r="R501" i="2"/>
  <c r="P119" i="2"/>
  <c r="P133" i="2"/>
  <c r="R150" i="2"/>
  <c r="R176" i="2"/>
  <c r="P208" i="2"/>
  <c r="R217" i="2"/>
  <c r="P238" i="2"/>
  <c r="R285" i="2"/>
  <c r="P310" i="2"/>
  <c r="T327" i="2"/>
  <c r="BK350" i="2"/>
  <c r="J350" i="2" s="1"/>
  <c r="J74" i="2" s="1"/>
  <c r="T350" i="2"/>
  <c r="T358" i="2"/>
  <c r="T371" i="2"/>
  <c r="T381" i="2"/>
  <c r="T388" i="2"/>
  <c r="R428" i="2"/>
  <c r="T450" i="2"/>
  <c r="P459" i="2"/>
  <c r="BK477" i="2"/>
  <c r="J477" i="2" s="1"/>
  <c r="J82" i="2" s="1"/>
  <c r="R477" i="2"/>
  <c r="T482" i="2"/>
  <c r="R491" i="2"/>
  <c r="F51" i="2"/>
  <c r="J111" i="2"/>
  <c r="BE120" i="2"/>
  <c r="BE123" i="2"/>
  <c r="BE134" i="2"/>
  <c r="BE146" i="2"/>
  <c r="BE166" i="2"/>
  <c r="BE187" i="2"/>
  <c r="BE202" i="2"/>
  <c r="BE204" i="2"/>
  <c r="BE209" i="2"/>
  <c r="BE214" i="2"/>
  <c r="BE231" i="2"/>
  <c r="BE239" i="2"/>
  <c r="BE247" i="2"/>
  <c r="BE288" i="2"/>
  <c r="BE292" i="2"/>
  <c r="BE317" i="2"/>
  <c r="BE324" i="2"/>
  <c r="BE342" i="2"/>
  <c r="BE362" i="2"/>
  <c r="BE365" i="2"/>
  <c r="BE368" i="2"/>
  <c r="BE385" i="2"/>
  <c r="BE392" i="2"/>
  <c r="BE394" i="2"/>
  <c r="BE396" i="2"/>
  <c r="BE399" i="2"/>
  <c r="BE401" i="2"/>
  <c r="BE406" i="2"/>
  <c r="BE410" i="2"/>
  <c r="BE413" i="2"/>
  <c r="BE415" i="2"/>
  <c r="BE418" i="2"/>
  <c r="BE421" i="2"/>
  <c r="BE423" i="2"/>
  <c r="BE426" i="2"/>
  <c r="BE441" i="2"/>
  <c r="BE485" i="2"/>
  <c r="BE487" i="2"/>
  <c r="BE498" i="2"/>
  <c r="BE506" i="2"/>
  <c r="BE522" i="2"/>
  <c r="BE530" i="2"/>
  <c r="BE538" i="2"/>
  <c r="BE546" i="2"/>
  <c r="BK234" i="2"/>
  <c r="J234" i="2" s="1"/>
  <c r="J63" i="2" s="1"/>
  <c r="BK333" i="2"/>
  <c r="J333" i="2"/>
  <c r="J70" i="2" s="1"/>
  <c r="BK338" i="2"/>
  <c r="J338" i="2" s="1"/>
  <c r="J71" i="2" s="1"/>
  <c r="BK341" i="2"/>
  <c r="J341" i="2" s="1"/>
  <c r="J72" i="2" s="1"/>
  <c r="BK521" i="2"/>
  <c r="J521" i="2" s="1"/>
  <c r="J90" i="2" s="1"/>
  <c r="BK525" i="2"/>
  <c r="J525" i="2"/>
  <c r="J91" i="2" s="1"/>
  <c r="BK529" i="2"/>
  <c r="J529" i="2" s="1"/>
  <c r="J92" i="2" s="1"/>
  <c r="BK541" i="2"/>
  <c r="J541" i="2"/>
  <c r="J95" i="2" s="1"/>
  <c r="BK533" i="2"/>
  <c r="J533" i="2" s="1"/>
  <c r="J93" i="2" s="1"/>
  <c r="BK553" i="2"/>
  <c r="J553" i="2"/>
  <c r="J98" i="2" s="1"/>
  <c r="F50" i="2"/>
  <c r="J113" i="2"/>
  <c r="BE140" i="2"/>
  <c r="BE171" i="2"/>
  <c r="BE174" i="2"/>
  <c r="BE177" i="2"/>
  <c r="BE190" i="2"/>
  <c r="BE192" i="2"/>
  <c r="BE195" i="2"/>
  <c r="BE224" i="2"/>
  <c r="BE253" i="2"/>
  <c r="BE255" i="2"/>
  <c r="BE263" i="2"/>
  <c r="BE265" i="2"/>
  <c r="BE270" i="2"/>
  <c r="BE275" i="2"/>
  <c r="BE278" i="2"/>
  <c r="BE290" i="2"/>
  <c r="BE298" i="2"/>
  <c r="BE314" i="2"/>
  <c r="BE328" i="2"/>
  <c r="BE334" i="2"/>
  <c r="BE339" i="2"/>
  <c r="BE354" i="2"/>
  <c r="BE356" i="2"/>
  <c r="BE359" i="2"/>
  <c r="BE372" i="2"/>
  <c r="BE374" i="2"/>
  <c r="BE376" i="2"/>
  <c r="BE429" i="2"/>
  <c r="BE432" i="2"/>
  <c r="BE439" i="2"/>
  <c r="BE443" i="2"/>
  <c r="BE445" i="2"/>
  <c r="BE448" i="2"/>
  <c r="BE451" i="2"/>
  <c r="BE460" i="2"/>
  <c r="BE466" i="2"/>
  <c r="BE470" i="2"/>
  <c r="BE478" i="2"/>
  <c r="BE480" i="2"/>
  <c r="BE483" i="2"/>
  <c r="BE502" i="2"/>
  <c r="BE517" i="2"/>
  <c r="BE542" i="2"/>
  <c r="BE550" i="2"/>
  <c r="BE554" i="2"/>
  <c r="BK281" i="2"/>
  <c r="J281" i="2"/>
  <c r="J65" i="2" s="1"/>
  <c r="BK537" i="2"/>
  <c r="J537" i="2" s="1"/>
  <c r="J94" i="2" s="1"/>
  <c r="BK545" i="2"/>
  <c r="J545" i="2"/>
  <c r="J96" i="2" s="1"/>
  <c r="BK549" i="2"/>
  <c r="J549" i="2" s="1"/>
  <c r="J97" i="2" s="1"/>
  <c r="BK557" i="2"/>
  <c r="J557" i="2" s="1"/>
  <c r="J99" i="2" s="1"/>
  <c r="BE126" i="2"/>
  <c r="BE129" i="2"/>
  <c r="BE137" i="2"/>
  <c r="BE143" i="2"/>
  <c r="BE151" i="2"/>
  <c r="BE154" i="2"/>
  <c r="BE157" i="2"/>
  <c r="BE160" i="2"/>
  <c r="BE163" i="2"/>
  <c r="BE168" i="2"/>
  <c r="BE179" i="2"/>
  <c r="BE181" i="2"/>
  <c r="BE184" i="2"/>
  <c r="BE198" i="2"/>
  <c r="BE200" i="2"/>
  <c r="BE206" i="2"/>
  <c r="BE211" i="2"/>
  <c r="BE218" i="2"/>
  <c r="BE221" i="2"/>
  <c r="BE227" i="2"/>
  <c r="BE235" i="2"/>
  <c r="BE242" i="2"/>
  <c r="BE250" i="2"/>
  <c r="BE258" i="2"/>
  <c r="BE260" i="2"/>
  <c r="BE267" i="2"/>
  <c r="BE273" i="2"/>
  <c r="BE282" i="2"/>
  <c r="BE286" i="2"/>
  <c r="BE295" i="2"/>
  <c r="BE302" i="2"/>
  <c r="BE305" i="2"/>
  <c r="BE308" i="2"/>
  <c r="BE311" i="2"/>
  <c r="BE320" i="2"/>
  <c r="BE322" i="2"/>
  <c r="BE331" i="2"/>
  <c r="BE347" i="2"/>
  <c r="BE351" i="2"/>
  <c r="BE379" i="2"/>
  <c r="BE382" i="2"/>
  <c r="BE389" i="2"/>
  <c r="BE404" i="2"/>
  <c r="BE408" i="2"/>
  <c r="BE434" i="2"/>
  <c r="BE437" i="2"/>
  <c r="BE455" i="2"/>
  <c r="BE463" i="2"/>
  <c r="BE474" i="2"/>
  <c r="BE489" i="2"/>
  <c r="BE492" i="2"/>
  <c r="BE495" i="2"/>
  <c r="BE504" i="2"/>
  <c r="BE511" i="2"/>
  <c r="BE514" i="2"/>
  <c r="BE526" i="2"/>
  <c r="BE534" i="2"/>
  <c r="BE558" i="2"/>
  <c r="BK346" i="2"/>
  <c r="J346" i="2" s="1"/>
  <c r="J73" i="2" s="1"/>
  <c r="F35" i="2"/>
  <c r="BD55" i="1" s="1"/>
  <c r="BD54" i="1" s="1"/>
  <c r="W33" i="1" s="1"/>
  <c r="J32" i="2"/>
  <c r="AW55" i="1" s="1"/>
  <c r="F32" i="2"/>
  <c r="BA55" i="1" s="1"/>
  <c r="BA54" i="1" s="1"/>
  <c r="W30" i="1" s="1"/>
  <c r="F33" i="2"/>
  <c r="BB55" i="1" s="1"/>
  <c r="BB54" i="1" s="1"/>
  <c r="AX54" i="1" s="1"/>
  <c r="F34" i="2"/>
  <c r="BC55" i="1" s="1"/>
  <c r="BC54" i="1" s="1"/>
  <c r="AY54" i="1" s="1"/>
  <c r="T508" i="2" l="1"/>
  <c r="R284" i="2"/>
  <c r="R117" i="2" s="1"/>
  <c r="T284" i="2"/>
  <c r="P118" i="2"/>
  <c r="BK284" i="2"/>
  <c r="J284" i="2"/>
  <c r="J66" i="2" s="1"/>
  <c r="R118" i="2"/>
  <c r="T118" i="2"/>
  <c r="P284" i="2"/>
  <c r="BK118" i="2"/>
  <c r="BK520" i="2"/>
  <c r="J520" i="2" s="1"/>
  <c r="J89" i="2" s="1"/>
  <c r="J119" i="2"/>
  <c r="J57" i="2"/>
  <c r="BK509" i="2"/>
  <c r="J285" i="2"/>
  <c r="J67" i="2"/>
  <c r="W31" i="1"/>
  <c r="J31" i="2"/>
  <c r="AV55" i="1" s="1"/>
  <c r="AT55" i="1" s="1"/>
  <c r="AW54" i="1"/>
  <c r="AK30" i="1" s="1"/>
  <c r="W32" i="1"/>
  <c r="F31" i="2"/>
  <c r="AZ55" i="1"/>
  <c r="AZ54" i="1" s="1"/>
  <c r="AV54" i="1" s="1"/>
  <c r="AK29" i="1" s="1"/>
  <c r="T117" i="2" l="1"/>
  <c r="BK508" i="2"/>
  <c r="J508" i="2" s="1"/>
  <c r="J86" i="2" s="1"/>
  <c r="P117" i="2"/>
  <c r="AU55" i="1" s="1"/>
  <c r="AU54" i="1" s="1"/>
  <c r="J118" i="2"/>
  <c r="J56" i="2" s="1"/>
  <c r="J509" i="2"/>
  <c r="J87" i="2" s="1"/>
  <c r="W29" i="1"/>
  <c r="AT54" i="1"/>
  <c r="BK117" i="2" l="1"/>
  <c r="J117" i="2" s="1"/>
  <c r="J55" i="2" s="1"/>
  <c r="J28" i="2" l="1"/>
  <c r="AG55" i="1" s="1"/>
  <c r="AN55" i="1" s="1"/>
  <c r="AG54" i="1" l="1"/>
  <c r="AK26" i="1" s="1"/>
  <c r="AK35" i="1" s="1"/>
  <c r="J37" i="2"/>
  <c r="AN54" i="1" l="1"/>
</calcChain>
</file>

<file path=xl/sharedStrings.xml><?xml version="1.0" encoding="utf-8"?>
<sst xmlns="http://schemas.openxmlformats.org/spreadsheetml/2006/main" count="4320" uniqueCount="1171">
  <si>
    <t>Export Komplet</t>
  </si>
  <si>
    <t>VZ</t>
  </si>
  <si>
    <t>2.0</t>
  </si>
  <si>
    <t/>
  </si>
  <si>
    <t>False</t>
  </si>
  <si>
    <t>{4ace8803-daec-4845-b9b0-f35c5ffce08c}</t>
  </si>
  <si>
    <t>&gt;&gt;  skryté sloupce  &lt;&lt;</t>
  </si>
  <si>
    <t>0,01</t>
  </si>
  <si>
    <t>21</t>
  </si>
  <si>
    <t>15</t>
  </si>
  <si>
    <t>REKAPITULACE STAVBY</t>
  </si>
  <si>
    <t>v ---  níže se nacházejí doplnkové a pomocné údaje k sestavám  --- v</t>
  </si>
  <si>
    <t>Návod na vyplnění</t>
  </si>
  <si>
    <t>0,001</t>
  </si>
  <si>
    <t>Kód:</t>
  </si>
  <si>
    <t>106-18-3</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</si>
  <si>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</si>
  <si>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</si>
  <si>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DPMP, nástavba dispečinku</t>
  </si>
  <si>
    <t>KSO:</t>
  </si>
  <si>
    <t>CC-CZ:</t>
  </si>
  <si>
    <t>Místo:</t>
  </si>
  <si>
    <t xml:space="preserve"> </t>
  </si>
  <si>
    <t>Datum:</t>
  </si>
  <si>
    <t>28. 5. 2020</t>
  </si>
  <si>
    <t>Zadavatel:</t>
  </si>
  <si>
    <t>IČ:</t>
  </si>
  <si>
    <t>DIČ:</t>
  </si>
  <si>
    <t>Uchazeč:</t>
  </si>
  <si>
    <t>Vyplň údaj</t>
  </si>
  <si>
    <t>Projektant:</t>
  </si>
  <si>
    <t>True</t>
  </si>
  <si>
    <t>Zpracovatel:</t>
  </si>
  <si>
    <t>05209072</t>
  </si>
  <si>
    <t>CreoPlan s.r.o.</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</si>
  <si>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</si>
  <si>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</si>
  <si>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</si>
  <si>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</si>
  <si>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</si>
  <si>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</si>
  <si>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</si>
  <si>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</si>
  <si>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</si>
  <si>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</si>
  <si>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</si>
  <si>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</si>
  <si>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</si>
  <si>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</si>
  <si>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</si>
  <si>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</si>
  <si>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</si>
  <si>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</si>
  <si>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</si>
  <si>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</si>
  <si>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</si>
  <si>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</si>
  <si>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</si>
  <si>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</si>
  <si>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</si>
  <si>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</si>
  <si>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</si>
  <si>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</si>
  <si>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</si>
  <si>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</si>
  <si>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</si>
  <si>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</si>
  <si>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</si>
  <si>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</si>
  <si>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</si>
  <si>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</si>
  <si>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</si>
  <si>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</si>
  <si>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</si>
  <si>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</si>
  <si>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</si>
  <si>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</si>
  <si>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</si>
  <si>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</si>
  <si>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</si>
  <si>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</si>
  <si>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</si>
  <si>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</si>
  <si>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</si>
  <si>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</si>
  <si>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</si>
  <si>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</si>
  <si>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</si>
  <si>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</si>
  <si>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</si>
  <si>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</si>
  <si>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</si>
  <si>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</si>
  <si>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998 - Přesun hmot</t>
  </si>
  <si>
    <t>PSV - Práce a dodávky PSV</t>
  </si>
  <si>
    <t xml:space="preserve">    712 - Povlakové krytiny</t>
  </si>
  <si>
    <t xml:space="preserve">    713 - Izolace tepelné</t>
  </si>
  <si>
    <t xml:space="preserve">    714 - Akustická a protiotřesová opatření</t>
  </si>
  <si>
    <t xml:space="preserve">    721 - Zdravotechnika - vnitřní kanalizace</t>
  </si>
  <si>
    <t xml:space="preserve">    727 - Zdravotechnika - požární ochrana</t>
  </si>
  <si>
    <t xml:space="preserve">    731 - Ústřední vytápění - kotelny</t>
  </si>
  <si>
    <t xml:space="preserve">    741 - Elektroinstalace - silnoproud</t>
  </si>
  <si>
    <t xml:space="preserve">    751 - Vzduchotechnika</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</si>
  <si>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</si>
  <si>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</si>
  <si>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</si>
  <si>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</si>
  <si>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</si>
  <si>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</si>
  <si>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</si>
  <si>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</si>
  <si>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</si>
  <si>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</si>
  <si>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VRN - Vedlejší rozpočtové náklady</t>
  </si>
  <si>
    <t>NEZ - Nezařazené</t>
  </si>
  <si>
    <t xml:space="preserve">    HSV - Práce a dodávky HSV</t>
  </si>
  <si>
    <t xml:space="preserve">      997 - Přesun sutě</t>
  </si>
  <si>
    <t xml:space="preserve">    PSV - Práce a dodávky PSV</t>
  </si>
  <si>
    <t xml:space="preserve">      712 - Povlakové krytiny</t>
  </si>
  <si>
    <t xml:space="preserve">      713 - Izolace tepelné</t>
  </si>
  <si>
    <t xml:space="preserve">      714 - Akustická a protiotřesová opatření</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</si>
  <si>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</si>
  <si>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</si>
  <si>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</si>
  <si>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</si>
  <si>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</si>
  <si>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776 - Podlahy povlakové</t>
  </si>
  <si>
    <t xml:space="preserve">      781 - Dokončovací práce - obklady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</si>
  <si>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</si>
  <si>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</si>
  <si>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</si>
  <si>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</si>
  <si>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</si>
  <si>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</si>
  <si>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</si>
  <si>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</si>
  <si>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</si>
  <si>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</si>
  <si>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</si>
  <si>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</si>
  <si>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</si>
  <si>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</si>
  <si>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</si>
  <si>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</si>
  <si>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</si>
  <si>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</si>
  <si>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119004121</t>
  </si>
  <si>
    <t>Bezpečný vstup nebo výstup z výkopu pomocí rampy zřízení</t>
  </si>
  <si>
    <t>m</t>
  </si>
  <si>
    <t>CS ÚRS 2020 01</t>
  </si>
  <si>
    <t>4</t>
  </si>
  <si>
    <t>1450013165</t>
  </si>
  <si>
    <t>PP</t>
  </si>
  <si>
    <t>Pomocné konstrukce při zabezpečení výkopu bezpečný vstup nebo výstup rampou zřízení</t>
  </si>
  <si>
    <t>PSC</t>
  </si>
  <si>
    <t xml:space="preserve">Poznámka k souboru cen:_x000D_
1. V ceně zřízení -2121, -2131, -2411, -3211, -3212, -3213, -3215, -3217, -3121, -3223, -3227 jsou započteny i náklady na opotřebení._x000D_
2. V ceně zřízení mobilního oplocení -3211, -3213, -3217, -3223, -3227 je zahrnuto i opotřebení betonové patky, vzpěry, spojky._x000D_
3. Položku -2411 lze použít pouze pro šířku výkopu do 1,0 m._x000D_
4. V položce -3131 jsou započteny i náklady na dřevěný sloupek._x000D_
5. U položek -2311, -4111, -4121 je uvažováno se 100% opotřebením. Bezpečný vlez nebo výlez se zpravidla umisťuje po 20 m délky výkopu._x000D_
6. Položky tohoto souboru cen jsou určeny k ocenění pomocných konstrukcí sloužících k zabezpečení výkopů (BOZP) na veřejných prostranstvích (v obcích, na komunikacích apod.). Položky nelze užít k ocenění zařízení staveniště, pokud se toto oceňuje pomocí VRN._x000D_
</t>
  </si>
  <si>
    <t>119004122</t>
  </si>
  <si>
    <t>Bezpečný vstup nebo výstup z výkopu pomocí rampy odstranění</t>
  </si>
  <si>
    <t>-75125760</t>
  </si>
  <si>
    <t>Pomocné konstrukce při zabezpečení výkopu bezpečný vstup nebo výstup rampou odstranění</t>
  </si>
  <si>
    <t>3</t>
  </si>
  <si>
    <t>122111401</t>
  </si>
  <si>
    <t>Vykopávky v zemníku na suchu v hornině třídy těžitelnosti I, skupiny 1 a 2 ručně</t>
  </si>
  <si>
    <t>m3</t>
  </si>
  <si>
    <t>770305698</t>
  </si>
  <si>
    <t>Vykopávky v zemnících na suchu ručně zapažených i nezapažených v hornině třídy těžitelnosti I skupiny 1 a 2</t>
  </si>
  <si>
    <t xml:space="preserve">Poznámka k souboru cen:_x000D_
1. V cenách jsou započteny i náklady na přehození výkopku na vzdálenost do 3 m nebo naložení na dopravní prostředek._x000D_
</t>
  </si>
  <si>
    <t>129911123</t>
  </si>
  <si>
    <t>Bourání zdiva z ŽB nebo předpjatého betonu v odkopávkách nebo prokopávkách ručně</t>
  </si>
  <si>
    <t>660023882</t>
  </si>
  <si>
    <t>Bourání konstrukcí v odkopávkách a prokopávkách ručně s přemístěním suti na hromady na vzdálenost do 20 m nebo s naložením na dopravní prostředek z betonu železového nebo předpjatého</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</si>
  <si>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přístup._x000D_
2. Ceny nelze použít pro bourání konstrukcí ze zdiva nebo betonu jako pro samostatnou stavební práci, i když jsou bourané konstrukce pod úrovní terénu, jako např. zdi, stropy a klenby v suterénu._x000D_
3. Svislé, příp. vodorovné přemístění materiálu z rozbouraných konstrukcí ve výkopišti se oceňuje jako přemístění výkopku z hornin třídy těžitelnosti III cenami souboru cen 161 Svislé přemístění výkopku, příp. 162 Vodorovné přemístění výkopku se složením, ale bez naložení a rozprostření._x000D_
4. Ceny nelze použít pro bourání konstrukcí pod vodou; toto bourání se ocení individuálně._x000D_
5. Objem vybouraného materiálu pro přemístění se rovná objemu konstrukcí před rozbouráním._x000D_
6. Vzdálenost vodorovného přemístění se určuje od těžiště původní konstrukce do těžiště skládky._x000D_
</t>
  </si>
  <si>
    <t>P</t>
  </si>
  <si>
    <t>Poznámka k položce:_x000D_
schod před vchodem do budovy</t>
  </si>
  <si>
    <t>Zakládání</t>
  </si>
  <si>
    <t>5</t>
  </si>
  <si>
    <t>274313811</t>
  </si>
  <si>
    <t>Základové pásy z betonu tř. C 25/30</t>
  </si>
  <si>
    <t>1457267325</t>
  </si>
  <si>
    <t>Základy z betonu prostého pasy betonu kamenem neprokládaného tř. C 25/30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</si>
  <si>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t>
  </si>
  <si>
    <t>6</t>
  </si>
  <si>
    <t>274351121</t>
  </si>
  <si>
    <t>Zřízení bednění základových pasů rovného</t>
  </si>
  <si>
    <t>m2</t>
  </si>
  <si>
    <t>1650878926</t>
  </si>
  <si>
    <t>Bednění základů pasů rovné zřízení</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</si>
  <si>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</si>
  <si>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7</t>
  </si>
  <si>
    <t>274351122</t>
  </si>
  <si>
    <t>Odstranění bednění základových pasů rovného</t>
  </si>
  <si>
    <t>879891665</t>
  </si>
  <si>
    <t>Bednění základů pasů rovné odstranění</t>
  </si>
  <si>
    <t>8</t>
  </si>
  <si>
    <t>274361821</t>
  </si>
  <si>
    <t>Výztuž základových pásů betonářskou ocelí 10 505 (R)</t>
  </si>
  <si>
    <t>t</t>
  </si>
  <si>
    <t>-671804701</t>
  </si>
  <si>
    <t>Výztuž základů pasů z betonářské oceli 10 505 (R) nebo BSt 500</t>
  </si>
  <si>
    <t xml:space="preserve">Poznámka k souboru cen:_x000D_
1. Ceny platí pro desky rovné, s náběhy, hřibové nebo upnuté do žeber včetně výztuže těchto žeber._x000D_
</t>
  </si>
  <si>
    <t>9</t>
  </si>
  <si>
    <t>275313611</t>
  </si>
  <si>
    <t>Základové patky z betonu tř. C 16/20</t>
  </si>
  <si>
    <t>-366417259</t>
  </si>
  <si>
    <t>Základy z betonu prostého patky a bloky z betonu kamenem neprokládaného tř. C 16/20</t>
  </si>
  <si>
    <t xml:space="preserve">Poznámka k položce:_x000D_
základ schodiště_x000D_
</t>
  </si>
  <si>
    <t>Svislé a kompletní konstrukce</t>
  </si>
  <si>
    <t>10</t>
  </si>
  <si>
    <t>311231116</t>
  </si>
  <si>
    <t>Zdivo nosné z cihel dl 290 mm P7 až 15 na MC 10</t>
  </si>
  <si>
    <t>2013198905</t>
  </si>
  <si>
    <t>Zdivo z cihel pálených nosné z cihel plných dl. 290 mm P 7 až 15, na maltu MC-5 nebo MC-10</t>
  </si>
  <si>
    <t xml:space="preserve">Poznámka k souboru cen:_x000D_
1. V cenách -1155 až -1159 nejsou započteny případné náklady na:_x000D_
a) úpravu líce; tyto se oceňují cenami souboru cen 310 90-11 Úprava líce při zdění režného zdiva._x000D_
b) spárování; tyto se oceňují cenami souboru cen 62. 63-10.. Spárování vnějších ploch pohledového zdiva._x000D_
2. Cenami -2014 až -2035 Zdivo z cihel lícových se oceňuje prosté vyzdění včetně spárování zdící a spárovací maltou, kotvené lícové zdivo se oceňuje cenami souboru cen 313 23-4 . Zdivo lícové obkladové._x000D_
</t>
  </si>
  <si>
    <t>11</t>
  </si>
  <si>
    <t>311235151.WNR</t>
  </si>
  <si>
    <t>Zdivo jednovrstvé z cihel Porotherm 30 Profi P10 na tenkovrstvou maltu tl 300 mm</t>
  </si>
  <si>
    <t>128632643</t>
  </si>
  <si>
    <t xml:space="preserve">Poznámka k souboru cen:_x000D_
1. Množství jednotek se určuje v m2 plochy konstrukce._x000D_
2. Do plochy zdiva se započítává plocha vyzdívky nosných ocelových koster svislých i šikmých. Tato plocha se započítává plně bez odpočtu plochy ocelových koster nosníků._x000D_
3. Od plochy zdiva se odečítá:_x000D_
a) plocha otvorů jednotlivě větší než 0,25 m2,_x000D_
b) plocha otvorů okenních, dveřních a jiných (vnějších i vnitřních) stanovená z rozměrů kótovaných ve výkresech. Při zalomeném ostění oken a balkónových dveří se šířka zmenšuje o 100 mm._x000D_
c) plocha překladů, obetonovaných hlav ocelových nosníků, věnců a jiných konstrukcí betonových a železobetonových._x000D_
4. V cenách jsou započteny i náklady na doplňkové cihly._x000D_
5. V cenách nejsou započteny náklady na:_x000D_
a) výplň kapes obvodového zdiva (např kolem oken); tyto se ocení příslušnými cenami SC 311 23-891. Výplň kapes zdiva z děrovaných cihel polystyrénem._x000D_
b) zásyp dutin první vrstvy zdiva; tyto se ocení příslušnými cenami SC 311 23-892..Zásyp dutin zdiva z děrovaných cihel._x000D_
</t>
  </si>
  <si>
    <t>12</t>
  </si>
  <si>
    <t>317168012.WNR</t>
  </si>
  <si>
    <t>Překlad plochý Porotherm KP 11,5 dl 1250 mm</t>
  </si>
  <si>
    <t>kus</t>
  </si>
  <si>
    <t>-1735296366</t>
  </si>
  <si>
    <t xml:space="preserve">Poznámka k souboru cen:_x000D_
1. V cenách -80.. až – 82.. (překlady ploché, vysoké a roletové) jsou započteny i náklady na:_x000D_
a) očištění podkladu pod překladem a jeho navlhčení vodou, rozprostření malty pod ložnou plochu, osazení překladu do vodorovné polohy a začištění vytlačené malty,_x000D_
b) dodání příslušného překladu předepsané délky,_x000D_
c) dočasné montážní podepření plochých překladů tak, aby vzdálenost mezi podporou a okrajem otvoru nebo mezi podporami byla maximálně 1 m._x000D_
2. V cenách -83.. (překlady složené roletové) jsou započteny i náklady na:_x000D_
a) očištění podkladů pod překladem a jeho navlhčení vodou, rozprostření malty pod ložnou plochu, osazení překladu do vodorovné polohy a začištění vytlačené malty,_x000D_
b) dodání vnitřního keramobetonového překladu a vnějšího tepelněizolačního dílu příslušné délky, včetně izolace z pěnového polystyrénu (u zdiva tl. 400 mm), případně vysokého překladu (u zdiva tl. 440 mm),_x000D_
c) betonáž mezery mezi překladem a tepelněizolačním dílem z betonu třídy C 16/20; tato betonáž se provádí u překladů dlouhých 2000 mm a více zároveň s betonáží stropní konstrukce a ztužujícího věnce,_x000D_
d) dočasné montážní podepření zespodu v celé světlé délce překladu s dvěma podporami ve třetinách šířky otvoru a dvěma podporami po krajích otvoru - platí pouze pro překlady delší než 2000 mm, včetně._x000D_
3. V cenách -84.. (překlady vysoké spřažené) jsou započteny i náklady na:_x000D_
a) očištění podkladů pod překladem a jeho navlhčení vodou, rozprostření malty pod ložnou plochu, osazení překladu do vodorovné polohy a začištění vytlačené malty,_x000D_
b) dodání keramických překladů příslušné délky,_x000D_
c) uložení a dodávku výztuže_x000D_
d) betonáž mezi překlady z betonu třídy C 20/25_x000D_
e) oboustranné bednění překladu při betonáži_x000D_
f) dočasné montážní podepření zespodu v celé světlé délce překladu_x000D_
4. V cenách -82.. a -83.. (překlady roletové) nejsou započteny náklady na:_x000D_
a) vysoký překlad a svislou izolaci v úrovni stropního věnce u složených roletových překladů; tyto se ocení samostatně,_x000D_
b) dodávku a montáž rolet, případně žaluzií; tyto se ocení samostatně._x000D_
5. V cenách -84.. (překlady vysoké spřažené) nejsou započteny náklady na:_x000D_
a) betonáž a bednění v úrovni stropního věnce; tyto se ocení samostatně,_x000D_
6. Množství jednotek se určuje v kusech překladu podle jeho celkové délky. Minimální délka uložení je stanovena:_x000D_
a) u plochých překladů na 120 mm na každé straně,_x000D_
b) u vysokých a roletových překladů délky do 1750 mm na 125mm, délky 2000 a 2250 mm na 200 mm a u délky 2500 mm a větší na 250 mm na každé straně překladu._x000D_
c) u vysokých spřažených překladů 250 mm na každé straně překladu._x000D_
</t>
  </si>
  <si>
    <t>13</t>
  </si>
  <si>
    <t>317168053.WNR</t>
  </si>
  <si>
    <t>Překlad vysoký Porotherm KP 7 dl 1500 mm</t>
  </si>
  <si>
    <t>600626737</t>
  </si>
  <si>
    <t>14</t>
  </si>
  <si>
    <t>317361821</t>
  </si>
  <si>
    <t>Výztuž překladů a říms z betonářské oceli 10 505</t>
  </si>
  <si>
    <t>-35662531</t>
  </si>
  <si>
    <t>Výztuž překladů, říms, žlabů, žlabových říms, klenbových pásů z betonářské oceli 10 505 (R) nebo BSt 500</t>
  </si>
  <si>
    <t>Poznámka k položce:_x000D_
překlad P1</t>
  </si>
  <si>
    <t>317998135</t>
  </si>
  <si>
    <t>Tepelná izolace mezi překlady v 24 cm z XPS tl 100 mm</t>
  </si>
  <si>
    <t>359481182</t>
  </si>
  <si>
    <t>Izolace tepelná mezi překlady z extrudovaného polystyrenu výšky 24 cm, tloušťky 100 mm</t>
  </si>
  <si>
    <t>16</t>
  </si>
  <si>
    <t>341941022</t>
  </si>
  <si>
    <t>Nosné nebo spojovací svary betonářské oceli D tyče do 14 mm při montáži dílců</t>
  </si>
  <si>
    <t>1449083847</t>
  </si>
  <si>
    <t>Nosné nebo spojovací svary betonářské oceli, svařované vzájemně s přesahem nebo na podložku, průměru tyče přes 10 do 14 mm</t>
  </si>
  <si>
    <t xml:space="preserve">Poznámka k souboru cen:_x000D_
1. Ceny jsou určeny pro dodatečné svařování dílců._x000D_
2. Ceny neplatí pro nosné tupé svary betonářské oceli do ocelové podložky. Tyto stavební práce se oceňují cenami souboru cen 341 94-101. Nosné tupé svary betonářské oceli._x000D_
</t>
  </si>
  <si>
    <t>17</t>
  </si>
  <si>
    <t>342244211.WNR</t>
  </si>
  <si>
    <t>Příčka z cihel Porotherm 11,5 Profi P10 na tenkovrstvou maltu tloušťky 115 mm</t>
  </si>
  <si>
    <t>-195908846</t>
  </si>
  <si>
    <t xml:space="preserve">Poznámka k souboru cen:_x000D_
1. Množství jednotek se určuje v m2 plochy konstrukce._x000D_
</t>
  </si>
  <si>
    <t>18</t>
  </si>
  <si>
    <t>346991135</t>
  </si>
  <si>
    <t>Izolace dvojitých příček proti šíření zvuku deskami z extrudovaného polystyrénu tl 50 mm</t>
  </si>
  <si>
    <t>-1292405450</t>
  </si>
  <si>
    <t>Izolace proti šíření zvuku polystyrénovými deskami prováděná současně při zdění do svislé mezery dvojitých příček deskami z extrudovaného polystyrénu tl. 50 mm</t>
  </si>
  <si>
    <t>Vodorovné konstrukce</t>
  </si>
  <si>
    <t>19</t>
  </si>
  <si>
    <t>411123901</t>
  </si>
  <si>
    <t>Montáž ŽB stropních panelů se závěsnými háky hmotnosti do 1,5 t budova v do 18 m</t>
  </si>
  <si>
    <t>-1082196807</t>
  </si>
  <si>
    <t>Montáž stropních panelů ze železobetonu se závěsnými háky, v budovách výšky do 18 m, hmotnosti do 1,5 t</t>
  </si>
  <si>
    <t>20</t>
  </si>
  <si>
    <t>M</t>
  </si>
  <si>
    <t>59346871</t>
  </si>
  <si>
    <t>panel stropní předpjatý 1000x1190x200mm, počet lan 7 + 2</t>
  </si>
  <si>
    <t>2042660751</t>
  </si>
  <si>
    <t>411354203</t>
  </si>
  <si>
    <t>Bednění stropů ztracené z hraněných trapézových vln v 40 mm plech lesklý tl 0,75 mm</t>
  </si>
  <si>
    <t>2141335048</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</si>
  <si>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lesklým, výšky vln 40 mm, tl. plechu 0,75 mm</t>
  </si>
  <si>
    <t xml:space="preserve">Poznámka k souboru cen:_x000D_
1. Konstrukce ocelového profilovaného bednění (ceny -4203 až -4271 za m2 půdorysu shora včetně uložení) vytváří monolitický žebrovaný strop, pro který jsou určeny ceny betonů 411 32-2121 až -2424, ceny výztuže stropů 411 36- . . , je-li předepsána u této spřažené konstrukce, a ceny podpěrné konstrukce._x000D_
</t>
  </si>
  <si>
    <t>22</t>
  </si>
  <si>
    <t>411362021</t>
  </si>
  <si>
    <t>Výztuž stropů svařovanými sítěmi Kari</t>
  </si>
  <si>
    <t>-1364249275</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</si>
  <si>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</si>
  <si>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Poznámka k položce:_x000D_
výztuž dobetonávky stropu schodiště</t>
  </si>
  <si>
    <t>23</t>
  </si>
  <si>
    <t>413941123</t>
  </si>
  <si>
    <t>Osazování ocelových válcovaných nosníků stropů I, IE, U, UE nebo L do č. 22</t>
  </si>
  <si>
    <t>-509319611</t>
  </si>
  <si>
    <t>Osazování ocelových válcovaných nosníků ve stropech I nebo IE nebo U nebo UE nebo L č. 14 až 22 nebo výšky do 220 mm</t>
  </si>
  <si>
    <t xml:space="preserve">Poznámka k souboru cen:_x000D_
1. Ceny jsou určeny pro zednické osazování na cementovou maltu (min. MC-15)._x000D_
2. Dodávka ocelových nosníků se oceňuje ve specifikaci._x000D_
3. Ztratné lze dohodnout ve směrné výši 8 % na krytí nákladů na řezání příslušných délek z hutních délek nosníků a na zbytkový odpad (prořez)._x000D_
</t>
  </si>
  <si>
    <t>24</t>
  </si>
  <si>
    <t>13010976</t>
  </si>
  <si>
    <t>ocel profilová HE-B 160 jakost 11 375</t>
  </si>
  <si>
    <t>-2109652913</t>
  </si>
  <si>
    <t>25</t>
  </si>
  <si>
    <t>58932909</t>
  </si>
  <si>
    <t>beton C 20/25 X0XC2 kamenivo frakce 0/16</t>
  </si>
  <si>
    <t>1813613473</t>
  </si>
  <si>
    <t>Poznámka k položce:_x000D_
dobetonávka stropu kolem schodiště</t>
  </si>
  <si>
    <t>26</t>
  </si>
  <si>
    <t>413941125</t>
  </si>
  <si>
    <t>Osazování ocelových válcovaných nosníků stropů I, IE, U, UE nebo L č. 24 a vyšší</t>
  </si>
  <si>
    <t>-260484236</t>
  </si>
  <si>
    <t>Osazování ocelových válcovaných nosníků ve stropech I nebo IE nebo U nebo UE nebo L č. 24 a výše nebo výšky přes 220 mm</t>
  </si>
  <si>
    <t>27</t>
  </si>
  <si>
    <t>13010758</t>
  </si>
  <si>
    <t>ocel profilová IPE 270 jakost 11 375</t>
  </si>
  <si>
    <t>-1144664674</t>
  </si>
  <si>
    <t>28</t>
  </si>
  <si>
    <t>13021013</t>
  </si>
  <si>
    <t>tyč ocelová žebírková jakost BSt 500S výztuž do betonu D 12mm</t>
  </si>
  <si>
    <t>1775493168</t>
  </si>
  <si>
    <t>29</t>
  </si>
  <si>
    <t>417351115</t>
  </si>
  <si>
    <t>Zřízení bednění ztužujících věnců</t>
  </si>
  <si>
    <t>1925565096</t>
  </si>
  <si>
    <t>Bednění bočnic ztužujících pásů a věnců včetně vzpěr zřízení</t>
  </si>
  <si>
    <t>30</t>
  </si>
  <si>
    <t>417351116</t>
  </si>
  <si>
    <t>Odstranění bednění ztužujících věnců</t>
  </si>
  <si>
    <t>-1938492762</t>
  </si>
  <si>
    <t>Bednění bočnic ztužujících pásů a věnců včetně vzpěr odstranění</t>
  </si>
  <si>
    <t>31</t>
  </si>
  <si>
    <t>417361821</t>
  </si>
  <si>
    <t>Výztuž ztužujících pásů a věnců betonářskou ocelí 10 505</t>
  </si>
  <si>
    <t>137648908</t>
  </si>
  <si>
    <t>Výztuž ztužujících pásů a věnců z betonářské oceli 10 505 (R) nebo BSt 500</t>
  </si>
  <si>
    <t>Komunikace pozemní</t>
  </si>
  <si>
    <t>32</t>
  </si>
  <si>
    <t>564851111</t>
  </si>
  <si>
    <t>Podklad ze štěrkodrtě ŠD tl 150 mm</t>
  </si>
  <si>
    <t>-1817908689</t>
  </si>
  <si>
    <t>33</t>
  </si>
  <si>
    <t>59245032</t>
  </si>
  <si>
    <t>dlažba zámková profilová 230x140x60mm přírodní</t>
  </si>
  <si>
    <t>-690186467</t>
  </si>
  <si>
    <t>Poznámka k položce:_x000D_
Spotřeba: 38 kus/m2</t>
  </si>
  <si>
    <t>34</t>
  </si>
  <si>
    <t>596211110</t>
  </si>
  <si>
    <t>Kladení zámkové dlažby komunikací pro pěší tl 60 mm skupiny A pl do 50 m2</t>
  </si>
  <si>
    <t>202130934</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</si>
  <si>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</si>
  <si>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</si>
  <si>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Úpravy povrchů, podlahy a osazování výplní</t>
  </si>
  <si>
    <t>35</t>
  </si>
  <si>
    <t>612321341</t>
  </si>
  <si>
    <t>Vápenocementová omítka štuková dvouvrstvá vnitřních stěn nanášená strojně</t>
  </si>
  <si>
    <t>-606205643</t>
  </si>
  <si>
    <t>Omítka vápenocementová vnitřních ploch nanášená strojně dvouvrstvá, tloušťky jádrové omítky do 10 mm a tloušťky štuku do 3 mm štuková svislých konstrukcí stěn</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</si>
  <si>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</si>
  <si>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36</t>
  </si>
  <si>
    <t>622272061</t>
  </si>
  <si>
    <t>Montáž odvětrávané fasády stěn nýtováním na ocelový rošt tepelná izolace tl. 160 mm</t>
  </si>
  <si>
    <t>-1936861992</t>
  </si>
  <si>
    <t>Montáž zavěšené odvětrávané fasády na ocelové nosné konstrukci z fasádních desek na jednosměrné nosné konstrukci opláštění připevněné mechanickým viditelným spojem, (nýty) stěn s vložením tepelné izolace, tloušťky 150 mm</t>
  </si>
  <si>
    <t xml:space="preserve">Poznámka k souboru cen:_x000D_
1. V cenách jsou započteny náklady na:_x000D_
a) montáž a dodávku nosné konstrukce (roštu) se vzdáleností podpěr 425 mm pro podhledy a 600 mm pro stěny. Montáž roštu s jinými roztečemi podpěr se oceňuje individuálně,_x000D_
b) montáž a dodávku tepelné izolace z desek z minerální vlny,_x000D_
c) montáž fasádní desky,_x000D_
d) montáž difuzní fólie._x000D_
2. V cenách nejsou započteny náklady na:_x000D_
a) dodávku fasádních desek, tyto se oceňují ve specifikaci. Ztratné pro kompaktní desky_x000D_
- (cementovláknité, cementotřískové, z vysokotlakého laminátu) lze stanovit ve výši 25%._x000D_
b) dodávku difuzní fólie, tyto se oceňují ve specifikaci. Ztratné lze stanovit ve výši 10%._x000D_
c) případnou povrchovou úpravu desek._x000D_
</t>
  </si>
  <si>
    <t>37</t>
  </si>
  <si>
    <t>55324020</t>
  </si>
  <si>
    <t>kazeta fasádní plechová</t>
  </si>
  <si>
    <t>1342288408</t>
  </si>
  <si>
    <t>Falcovaná fasáda antracit včetně doplňků, zakládacích lišt apod.</t>
  </si>
  <si>
    <t>VV</t>
  </si>
  <si>
    <t>104,23*1,25 'Přepočtené koeficientem množství</t>
  </si>
  <si>
    <t>38</t>
  </si>
  <si>
    <t>631362021</t>
  </si>
  <si>
    <t>Výztuž mazanin svařovanými sítěmi Kari</t>
  </si>
  <si>
    <t>-1529909423</t>
  </si>
  <si>
    <t>Výztuž mazanin ze svařovaných sítí z drátů typu KARI</t>
  </si>
  <si>
    <t xml:space="preserve">Poznámka k souboru cen:_x000D_
1. Betonová podezdívek příček se oceňuje položkou 278 36-1111 souboru cen 278 36-11.1 - Výztuž základu (podezdívky) betonového_x000D_
</t>
  </si>
  <si>
    <t>Poznámka k položce:_x000D_
výztuž základu schodiště</t>
  </si>
  <si>
    <t>39</t>
  </si>
  <si>
    <t>632441213</t>
  </si>
  <si>
    <t>Potěr anhydritový samonivelační litý C20 tl do 40 mm</t>
  </si>
  <si>
    <t>1075602845</t>
  </si>
  <si>
    <t>Potěr anhydritový samonivelační litý tř. C 20, tl. přes 35 do 40 mm</t>
  </si>
  <si>
    <t xml:space="preserve">Poznámka k souboru cen:_x000D_
1. Ceny jsou určeny pro roznášecí vrstvu těžkých plovoucích podlah, pro potěr podlahového vytápění, pro potěr na oddělovací vrstvě a jako náhrada cementových potěrů (kromě vlhkých provozů)._x000D_
</t>
  </si>
  <si>
    <t>Trubní vedení</t>
  </si>
  <si>
    <t>40</t>
  </si>
  <si>
    <t>998011001</t>
  </si>
  <si>
    <t>Přesun hmot pro budovy zděné v do 6 m</t>
  </si>
  <si>
    <t>-1559588202</t>
  </si>
  <si>
    <t>Přesun hmot pro budovy občanské výstavby, bydlení, výrobu a služby s nosnou svislou konstrukcí zděnou z cihel, tvárnic nebo kamene vodorovná dopravní vzdálenost do 100 m pro budovy výšky do 6 m</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</si>
  <si>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</si>
  <si>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Ostatní konstrukce a práce, bourání</t>
  </si>
  <si>
    <t>41</t>
  </si>
  <si>
    <t>941111111</t>
  </si>
  <si>
    <t>Montáž lešení řadového trubkového lehkého s podlahami zatížení do 200 kg/m2 š do 0,9 m v do 10 m</t>
  </si>
  <si>
    <t>179576246</t>
  </si>
  <si>
    <t>Montáž lešení řadového trubkového lehkého pracovního s podlahami s provozním zatížením tř. 3 do 200 kg/m2 šířky tř. W06 od 0,6 do 0,9 m, výšky do 10 m</t>
  </si>
  <si>
    <t xml:space="preserve">Poznámka k souboru cen:_x000D_
1. V ceně jsou započteny i náklady na kotvení lešení._x000D_
2. Montáž lešení řadového trubkového lehkého výšky přes 25 m se oceňuje individuálně._x000D_
3. Šířkou se rozumí půdorysná vzdálenost, měřená od vnitřního líce sloupků zábradlí k protilehlému volnému okraji podlahy nebo mezi vnitřními líci._x000D_
</t>
  </si>
  <si>
    <t>42</t>
  </si>
  <si>
    <t>941111211</t>
  </si>
  <si>
    <t>Příplatek k lešení řadovému trubkovému lehkému s podlahami š 0,9 m v 10 m za první a ZKD den použití</t>
  </si>
  <si>
    <t>593071825</t>
  </si>
  <si>
    <t>Montáž lešení řadového trubkového lehkého pracovního s podlahami s provozním zatížením tř. 3 do 200 kg/m2 Příplatek za první a každý další den použití lešení k ceně -1111</t>
  </si>
  <si>
    <t>Poznámka k položce:_x000D_
předpoklad 20 dní</t>
  </si>
  <si>
    <t>369,9*20 'Přepočtené koeficientem množství</t>
  </si>
  <si>
    <t>43</t>
  </si>
  <si>
    <t>941111811</t>
  </si>
  <si>
    <t>Demontáž lešení řadového trubkového lehkého s podlahami zatížení do 200 kg/m2 š do 0,9 m v do 10 m</t>
  </si>
  <si>
    <t>-891340904</t>
  </si>
  <si>
    <t>Demontáž lešení řadového trubkového lehkého pracovního s podlahami s provozním zatížením tř. 3 do 200 kg/m2 šířky tř. W06 od 0,6 do 0,9 m, výšky do 10 m</t>
  </si>
  <si>
    <t xml:space="preserve">Poznámka k souboru cen:_x000D_
1. Demontáž lešení řadového trubkového lehkého výšky přes 25 m se oceňuje individuálně._x000D_
</t>
  </si>
  <si>
    <t>44</t>
  </si>
  <si>
    <t>944511111</t>
  </si>
  <si>
    <t>Montáž ochranné sítě z textilie z umělých vláken</t>
  </si>
  <si>
    <t>899619304</t>
  </si>
  <si>
    <t>Montáž ochranné sítě zavěšené na konstrukci lešení z textilie z umělých vláken</t>
  </si>
  <si>
    <t xml:space="preserve">Poznámka k souboru cen:_x000D_
1. V cenách nejsou započteny náklady na lešení potřebné pro zavěšení sítí; toto lešení se oceňuje příslušnými cenami lešení._x000D_
</t>
  </si>
  <si>
    <t>45</t>
  </si>
  <si>
    <t>944511811</t>
  </si>
  <si>
    <t>Demontáž ochranné sítě z textilie z umělých vláken</t>
  </si>
  <si>
    <t>-847595324</t>
  </si>
  <si>
    <t>Demontáž ochranné sítě zavěšené na konstrukci lešení z textilie z umělých vláken</t>
  </si>
  <si>
    <t>46</t>
  </si>
  <si>
    <t>949101111</t>
  </si>
  <si>
    <t>Lešení pomocné pro objekty pozemních staveb s lešeňovou podlahou v do 1,9 m zatížení do 150 kg/m2</t>
  </si>
  <si>
    <t>soubor</t>
  </si>
  <si>
    <t>-1955305967</t>
  </si>
  <si>
    <t>Lešení pomocné pracovní pro objekty pozemních staveb pro zatížení do 150 kg/m2, o výšce lešeňové podlahy do 1,9 m</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</si>
  <si>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</si>
  <si>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47</t>
  </si>
  <si>
    <t>953312122</t>
  </si>
  <si>
    <t>Vložky do svislých dilatačních spár z extrudovaných polystyrénových desek tl 20 mm</t>
  </si>
  <si>
    <t>-1090230171</t>
  </si>
  <si>
    <t>Vložky svislé do dilatačních spár z polystyrenových desek extrudovaných včetně dodání a osazení, v jakémkoliv zdivu přes 10 do 20 mm</t>
  </si>
  <si>
    <t>48</t>
  </si>
  <si>
    <t>953943212</t>
  </si>
  <si>
    <t>Osazování skříně pro hasicí přístroj</t>
  </si>
  <si>
    <t>76808655</t>
  </si>
  <si>
    <t>Osazování drobných kovových předmětů kotvených do stěny skříně pro hasicí přístroj</t>
  </si>
  <si>
    <t xml:space="preserve">Poznámka k souboru cen:_x000D_
1. V cenách nejsou započteny náklady na dodávku kovových předmětů; tyto se oceňují ve specifikaci. Ztratné se nestanoví._x000D_
2. Cenu -2841 lze použít pro osazení rámu pod pružinový (roštový) ocelový základ např. domovních praček, odstředivek, ždímaček, motorových zařízení, ventilátorů apod._x000D_
3. Cena -2851 je určena pro zednické osazení zábradlí ze samostatných dílů nevyžadující samostatnou montáž._x000D_
4. Ceny platí za každé zalití._x000D_
</t>
  </si>
  <si>
    <t>49</t>
  </si>
  <si>
    <t>44932114</t>
  </si>
  <si>
    <t>přístroj hasicí ruční práškový PG 6 LE</t>
  </si>
  <si>
    <t>-1232344309</t>
  </si>
  <si>
    <t>přístroj hasicí ruční práškový 21A</t>
  </si>
  <si>
    <t>50</t>
  </si>
  <si>
    <t>73534510</t>
  </si>
  <si>
    <t>tabulka bezpečnostní s tiskem 2 barvy A4 210x297mm</t>
  </si>
  <si>
    <t>300721745</t>
  </si>
  <si>
    <t>Bezpečnostní tabulky a štítky</t>
  </si>
  <si>
    <t>51</t>
  </si>
  <si>
    <t>963051113</t>
  </si>
  <si>
    <t>Bourání ŽB stropů deskových tl přes 80 mm</t>
  </si>
  <si>
    <t>718591992</t>
  </si>
  <si>
    <t>Bourání železobetonových stropů deskových, tl. přes 80 mm</t>
  </si>
  <si>
    <t xml:space="preserve">Poznámka k souboru cen:_x000D_
1. Cenu -1313 lze použít i pro bourání bedničkových stropů. Množství jednotek se určuje v m3 včetně dutin._x000D_
</t>
  </si>
  <si>
    <t>52</t>
  </si>
  <si>
    <t>965081223</t>
  </si>
  <si>
    <t>Bourání podlah z dlaždic keramických nebo xylolitových tl přes 10 mm plochy přes 1 m2</t>
  </si>
  <si>
    <t>-169655878</t>
  </si>
  <si>
    <t>Bourání podlah z dlaždic bez podkladního lože nebo mazaniny, s jakoukoliv výplní spár keramických nebo xylolitových tl. přes 10 mm plochy přes 1 m2</t>
  </si>
  <si>
    <t xml:space="preserve">Poznámka k souboru cen:_x000D_
1. Odsekání soklíků se oceňuje cenami souboru cen 965 08._x000D_
</t>
  </si>
  <si>
    <t>53</t>
  </si>
  <si>
    <t>965082932</t>
  </si>
  <si>
    <t>Odstranění násypů pod podlahami tl do 200 mm pl do 2 m2</t>
  </si>
  <si>
    <t>-660433857</t>
  </si>
  <si>
    <t>Odstranění násypu pod podlahami nebo ochranného násypu na střechách tl. do 200 mm, plochy do 2 m2</t>
  </si>
  <si>
    <t>54</t>
  </si>
  <si>
    <t>977151117</t>
  </si>
  <si>
    <t>Jádrové vrty diamantovými korunkami do D 90 mm do stavebních materiálů</t>
  </si>
  <si>
    <t>325798896</t>
  </si>
  <si>
    <t>Jádrové vrty diamantovými korunkami do stavebních materiálů (železobetonu, betonu, cihel, obkladů, dlažeb, kamene) průměru přes 80 do 90 mm</t>
  </si>
  <si>
    <t xml:space="preserve">Poznámka k souboru cen:_x000D_
1. V cenách jsou započteny i náklady na rozměření, ukotvení vrtacího stroje, vrtání, opotřebení diamantových vrtacích korunek a spotřebu vody._x000D_
2. V cenách -1211 až -1233 pro dovrchní vrty jsou započteny i náklady na odsátí výplachové vody z vrtu._x000D_
</t>
  </si>
  <si>
    <t>55</t>
  </si>
  <si>
    <t>977151119</t>
  </si>
  <si>
    <t>Jádrové vrty diamantovými korunkami do D 110 mm do stavebních materiálů</t>
  </si>
  <si>
    <t>-690667174</t>
  </si>
  <si>
    <t>Jádrové vrty diamantovými korunkami do stavebních materiálů (železobetonu, betonu, cihel, obkladů, dlažeb, kamene) průměru přes 100 do 110 mm</t>
  </si>
  <si>
    <t>998</t>
  </si>
  <si>
    <t>Přesun hmot</t>
  </si>
  <si>
    <t>56</t>
  </si>
  <si>
    <t>998223011</t>
  </si>
  <si>
    <t>Přesun hmot pro pozemní komunikace s krytem dlážděným</t>
  </si>
  <si>
    <t>1551158577</t>
  </si>
  <si>
    <t>Přesun hmot pro pozemní komunikace s krytem dlážděným dopravní vzdálenost do 200 m jakékoliv délky objektu</t>
  </si>
  <si>
    <t>PSV</t>
  </si>
  <si>
    <t>Práce a dodávky PSV</t>
  </si>
  <si>
    <t>712</t>
  </si>
  <si>
    <t>Povlakové krytiny</t>
  </si>
  <si>
    <t>57</t>
  </si>
  <si>
    <t>712300831</t>
  </si>
  <si>
    <t>Odstranění povlakové krytiny střech do 10° jednovrstvé</t>
  </si>
  <si>
    <t>1129942297</t>
  </si>
  <si>
    <t>Odstranění ze střech plochých do 10° krytiny povlakové jednovrstvé</t>
  </si>
  <si>
    <t>58</t>
  </si>
  <si>
    <t>712300843</t>
  </si>
  <si>
    <t>Odstranění povlakové krytiny střech do 10° od zbytkového asfaltového pásu odsekáním</t>
  </si>
  <si>
    <t>-355786872</t>
  </si>
  <si>
    <t>Odstranění ze střech plochých do 10° zbytkového asfaltového pásu odsekáním</t>
  </si>
  <si>
    <t>59</t>
  </si>
  <si>
    <t>712300845</t>
  </si>
  <si>
    <t>Demontáž ventilační hlavice na ploché střeše sklonu do 10°</t>
  </si>
  <si>
    <t>191178430</t>
  </si>
  <si>
    <t>Odstranění ze střech plochých do 10° doplňků ventilační hlavice</t>
  </si>
  <si>
    <t>60</t>
  </si>
  <si>
    <t>712311101</t>
  </si>
  <si>
    <t>Provedení povlakové krytiny střech do 10° za studena lakem penetračním nebo asfaltovým</t>
  </si>
  <si>
    <t>2088799445</t>
  </si>
  <si>
    <t>Provedení povlakové krytiny střech plochých do 10° natěradly a tmely za studena nátěrem lakem penetračním nebo asfaltovým</t>
  </si>
  <si>
    <t xml:space="preserve">Poznámka k souboru cen:_x000D_
1. Povlakové krytiny střech jednotlivě do 10 m2 se oceňují skladebně cenou příslušné izolace a cenou 712 39-9095 Příplatek za plochu do 10 m2._x000D_
</t>
  </si>
  <si>
    <t>61</t>
  </si>
  <si>
    <t>11163150</t>
  </si>
  <si>
    <t>lak penetrační asfaltový</t>
  </si>
  <si>
    <t>1688048726</t>
  </si>
  <si>
    <t>171*0,0003 'Přepočtené koeficientem množství</t>
  </si>
  <si>
    <t>62</t>
  </si>
  <si>
    <t>712361705</t>
  </si>
  <si>
    <t>Provedení povlakové krytiny střech do 10° fólií lepenou se svařovanými spoji</t>
  </si>
  <si>
    <t>2087246199</t>
  </si>
  <si>
    <t>Provedení povlakové krytiny střech plochých do 10° fólií lepená se svařovanými spoji</t>
  </si>
  <si>
    <t xml:space="preserve">Poznámka k souboru cen:_x000D_
1. Povlakové krytiny střech jednotlivě do 10 m2 se oceňují skladebně cenou příslušné izolace a cenou 712 39-9097 Příplatek za plochu do 10 m2._x000D_
</t>
  </si>
  <si>
    <t>176*1,1 'Přepočtené koeficientem množství</t>
  </si>
  <si>
    <t>63</t>
  </si>
  <si>
    <t>28322012</t>
  </si>
  <si>
    <t>fólie hydroizolační střešní mPVC mechanicky kotvená tl 1,5mm šedá</t>
  </si>
  <si>
    <t>-1441266892</t>
  </si>
  <si>
    <t>176*1,02 'Přepočtené koeficientem množství</t>
  </si>
  <si>
    <t>64</t>
  </si>
  <si>
    <t>712363115</t>
  </si>
  <si>
    <t>Provedení povlakové krytiny střech do 10° zaizolování prostupů kruhového průřezu D do 300 mm</t>
  </si>
  <si>
    <t>1728290504</t>
  </si>
  <si>
    <t>Provedení povlakové krytiny střech plochých do 10° fólií ostatní činnosti při pokládání hydroizolačních fólií (materiál ve specifikaci) zaizolování prostupů střešní rovinou kruhový průřez, průměr do 300 mm</t>
  </si>
  <si>
    <t>65</t>
  </si>
  <si>
    <t>28342013</t>
  </si>
  <si>
    <t>manžeta těsnící pro prostupy hydroizolací z PVC uzavřená kruhová vnitřní průměr 90-114</t>
  </si>
  <si>
    <t>-321895105</t>
  </si>
  <si>
    <t>713</t>
  </si>
  <si>
    <t>Izolace tepelné</t>
  </si>
  <si>
    <t>66</t>
  </si>
  <si>
    <t>713141151</t>
  </si>
  <si>
    <t>Montáž izolace tepelné střech plochých kladené volně 1 vrstva rohoží, pásů, dílců, desek</t>
  </si>
  <si>
    <t>-1539894028</t>
  </si>
  <si>
    <t>Montáž tepelné izolace střech plochých rohožemi, pásy, deskami, dílci, bloky (izolační materiál ve specifikaci) kladenými volně jednovrstvá</t>
  </si>
  <si>
    <t xml:space="preserve">Poznámka k souboru cen:_x000D_
1. Množství tepelné izolace střech plochých atikovými pásky k ceně -1211 se určuje v m projektované délky obložení (bez přesahů) na obvodu ploché střechy._x000D_
2. Množství jednotek tepelné izolace střech plochých spádovými klíny k cenám -1311 až -1335 se určuje v m2 půdorysné projektované vyspádované plochy střechy._x000D_
3. V cenách -1221 až -1262 jsou započteny náklady na montáž a dodávku kotevních šroubů._x000D_
4. V cenách -1221 až -1262 nejsou započteny náklady na položení tepelné izolace; tyto se oceňují cenami -1111 až - 1151 tohoto souboru cen._x000D_
5. Ceny -1381 až -1396 lze použít pro montáž izolace do 1000mm. V případě vyšších střešních konstrukcí se pro izolace stěn použijí položky souboru cen 713 13-11 Montáž tepelné izolace stěn tohoto katalogu._x000D_
</t>
  </si>
  <si>
    <t>67</t>
  </si>
  <si>
    <t>28372300</t>
  </si>
  <si>
    <t>deska EPS 100 do plochých střech a podlah λ=0,037</t>
  </si>
  <si>
    <t>-2024024339</t>
  </si>
  <si>
    <t>17,1*1,02 'Přepočtené koeficientem množství</t>
  </si>
  <si>
    <t>68</t>
  </si>
  <si>
    <t>713141311</t>
  </si>
  <si>
    <t>Montáž izolace tepelné střech plochých kladené volně, spádová vrstva</t>
  </si>
  <si>
    <t>599193637</t>
  </si>
  <si>
    <t>Montáž tepelné izolace střech plochých spádovými klíny v ploše kladenými volně</t>
  </si>
  <si>
    <t>69</t>
  </si>
  <si>
    <t>28376143</t>
  </si>
  <si>
    <t>klín izolační z pěnového polystyrenu EPS 200 spádový</t>
  </si>
  <si>
    <t>-1506475318</t>
  </si>
  <si>
    <t>70</t>
  </si>
  <si>
    <t>713191132</t>
  </si>
  <si>
    <t>Montáž izolace tepelné podlah, stropů vrchem nebo střech překrytí separační fólií z PE</t>
  </si>
  <si>
    <t>-1446180886</t>
  </si>
  <si>
    <t>Montáž tepelné izolace stavebních konstrukcí - doplňky a konstrukční součásti podlah, stropů vrchem nebo střech překrytím fólií separační z PE</t>
  </si>
  <si>
    <t>71</t>
  </si>
  <si>
    <t>28329042</t>
  </si>
  <si>
    <t>fólie PE separační či ochranná tl 0,2mm</t>
  </si>
  <si>
    <t>951158603</t>
  </si>
  <si>
    <t>714</t>
  </si>
  <si>
    <t>Akustická a protiotřesová opatření</t>
  </si>
  <si>
    <t>72</t>
  </si>
  <si>
    <t>714183002</t>
  </si>
  <si>
    <t>Montáž pohltivých desek na sraz volně stropů a stěn</t>
  </si>
  <si>
    <t>985762235</t>
  </si>
  <si>
    <t>Montáž pohltivých a konstrukčních součástí desek izolačních na sraz volně stropů nebo stěn</t>
  </si>
  <si>
    <t xml:space="preserve">Poznámka k souboru cen:_x000D_
1. Cenou -3002 se oceňuje i montáž desek z minerální plsti v sáčcích z PE fólie apod._x000D_
</t>
  </si>
  <si>
    <t>73</t>
  </si>
  <si>
    <t>63231206</t>
  </si>
  <si>
    <t>deska čedičová minerální pro snížení kročejového hluku (max. zatížení 4 kN/m2) tl 40mm</t>
  </si>
  <si>
    <t>-1349017165</t>
  </si>
  <si>
    <t>721</t>
  </si>
  <si>
    <t>Zdravotechnika - vnitřní kanalizace</t>
  </si>
  <si>
    <t>74</t>
  </si>
  <si>
    <t>721 R1</t>
  </si>
  <si>
    <t>-923079246</t>
  </si>
  <si>
    <t>Zdravotně technické instalace</t>
  </si>
  <si>
    <t xml:space="preserve">Poznámka k souboru cen:_x000D_
1. Cenami nelze oceňovat:_x000D_
a) kanalizační svody mezi objekty; tyto svody lze oceňovat cenami katalogu 827-1 Vedení trubní, dálková a přípojná - vodovody a kanalizace._x000D_
</t>
  </si>
  <si>
    <t>Poznámka k položce:_x000D_
dle samostatného rozpočtu</t>
  </si>
  <si>
    <t>727</t>
  </si>
  <si>
    <t>Zdravotechnika - požární ochrana</t>
  </si>
  <si>
    <t>75</t>
  </si>
  <si>
    <t>727121107</t>
  </si>
  <si>
    <t>Protipožární manžeta D 110 mm z jedné strany dělící konstrukce požární odolnost EI 90</t>
  </si>
  <si>
    <t>-496485326</t>
  </si>
  <si>
    <t>Protipožární ochranné manžety z jedné strany dělící konstrukce požární odolnost EI 90 D 110</t>
  </si>
  <si>
    <t>731</t>
  </si>
  <si>
    <t>Ústřední vytápění - kotelny</t>
  </si>
  <si>
    <t>76</t>
  </si>
  <si>
    <t>731 R1</t>
  </si>
  <si>
    <t>-890298507</t>
  </si>
  <si>
    <t>Vytápění</t>
  </si>
  <si>
    <t xml:space="preserve">Poznámka k souboru cen:_x000D_
1. V cenách -0101 až -9620 jsou započteny i náklady na:_x000D_
a) napojení kotle na připravené rozvody_x000D_
b) odzkoušení kotle a poučení provozovatele_x000D_
2. V cenách -0101 až -9620 nejsou započteny náklady, které se oceňují samostatně a to:_x000D_
a) zřízení rozvodů topné a vratné vody_x000D_
</t>
  </si>
  <si>
    <t>741</t>
  </si>
  <si>
    <t>Elektroinstalace - silnoproud</t>
  </si>
  <si>
    <t>77</t>
  </si>
  <si>
    <t>741 R1</t>
  </si>
  <si>
    <t>Montáž trubka plastová tuhá D přes 16 do 23 mm uložená pevně</t>
  </si>
  <si>
    <t>-943921646</t>
  </si>
  <si>
    <t>Elektroinstalace</t>
  </si>
  <si>
    <t>751</t>
  </si>
  <si>
    <t>Vzduchotechnika</t>
  </si>
  <si>
    <t>78</t>
  </si>
  <si>
    <t>751 R1</t>
  </si>
  <si>
    <t>Mtž vent ax ntl nástěnného základního D do 200 mm</t>
  </si>
  <si>
    <t>-951242238</t>
  </si>
  <si>
    <t>Chlazení</t>
  </si>
  <si>
    <t>79</t>
  </si>
  <si>
    <t>751721111</t>
  </si>
  <si>
    <t>Montáž klimatizační jednotky venkovní s jednofázovým napájením (do 2 vnitřních jednotek)</t>
  </si>
  <si>
    <t>984064763</t>
  </si>
  <si>
    <t>Montáž klimatizační jednotky venkovní jednofázové napájení do 2 vnitřních jednotek</t>
  </si>
  <si>
    <t>80</t>
  </si>
  <si>
    <t>751721811</t>
  </si>
  <si>
    <t>Demontáž klimatizační jednotky venkovní s jednofázovým napájením (do 2 vnitřních jednotek)</t>
  </si>
  <si>
    <t>926374598</t>
  </si>
  <si>
    <t>Demontáž klimatizační jednotky venkovní jednofázové napájení do 2 vnitřních jednotek</t>
  </si>
  <si>
    <t>763</t>
  </si>
  <si>
    <t>Konstrukce suché výstavby</t>
  </si>
  <si>
    <t>81</t>
  </si>
  <si>
    <t>763132112</t>
  </si>
  <si>
    <t>SDK podhled samostatný požární předěl 1xDF 15mm TI 60 mm 40 kg/m3 + TI v CD profilu EI Z/S 30/40 dvouvrstvá spodní kce CD+UD</t>
  </si>
  <si>
    <t>-448317558</t>
  </si>
  <si>
    <t>Podhled ze sádrokartonových desek – samostatný požární předěl dvouvrstvá nosná konstrukce z ocelových profilů CD, UD s oboustrannou požární odolností celoplošná izolace a CD profily vyplněny izolací o objemové hmotnosti 40 kg/m3 jednoduše opláštěná deskou protipožární DF tl. 15 mm, TI tl. 60 mm 40 kg/m3, EI Z/S 30/40</t>
  </si>
  <si>
    <t xml:space="preserve">Poznámka k souboru cen:_x000D_
1. V cenách jsou započteny i náklady na tmelení a výztužnou pásku._x000D_
2. V cenách nejsou započteny náklady na základní penetrační nátěr; tato práce se ocení cenou 763 13-1714._x000D_
3. Ceny -2612 a -2613 Montáž nosné konstrukce je stanoveny pro m2 plochy samostatného požárního předělu._x000D_
4. V cenách -2612 a -2613 nejsou započteny náklady na profily; tyto se oceňují ve specifikaci._x000D_
5. V cenách -2622 a -2626 Montáž desek nejsou započteny náklady na desky; tato dodávka se oceňuje ve specifikaci._x000D_
6. Ostatní konstrukce a práce a příplatky u samostatných požárních předělů se oceňují cenami 763 13-17.. pro podhled ze sádrokartonových desek._x000D_
</t>
  </si>
  <si>
    <t>82</t>
  </si>
  <si>
    <t>763135101</t>
  </si>
  <si>
    <t>Montáž SDK kazetového podhledu z kazet 600x600 mm na zavěšenou viditelnou nosnou konstrukci</t>
  </si>
  <si>
    <t>373980743</t>
  </si>
  <si>
    <t>Montáž sádrokartonového podhledu kazetového demontovatelného, velikosti kazet 600x600 mm včetně zavěšené nosné konstrukce viditelné</t>
  </si>
  <si>
    <t xml:space="preserve">Poznámka k souboru cen:_x000D_
1. V cenách montáže podhledu -5001 až -5201 jsou započteny náklady na montáž a dodávku nosné konstrukce._x000D_
2. V cenách nejsou započteny náklady na dodávku desek, kazet, lamel; jejich dodávka se oceňuje ve specifikaci._x000D_
3. Ostatní práce a konstrukce na sádrokartonových podhledech lze ocenit cenami 763 13-17. . ._x000D_
</t>
  </si>
  <si>
    <t>83</t>
  </si>
  <si>
    <t>59030575</t>
  </si>
  <si>
    <t>podhled kazetový děrovaný kruh 6,5mm, polozapuštěný rastr tl 10mm 600x600mm</t>
  </si>
  <si>
    <t>-353776122</t>
  </si>
  <si>
    <t>160,38*1,05 'Přepočtené koeficientem množství</t>
  </si>
  <si>
    <t>84</t>
  </si>
  <si>
    <t>763431801</t>
  </si>
  <si>
    <t>Demontáž minerálního podhledu zavěšeného na viditelném roštu</t>
  </si>
  <si>
    <t>-1259558550</t>
  </si>
  <si>
    <t>Demontáž podhledu minerálního na zavěšeném na roštu viditelném</t>
  </si>
  <si>
    <t xml:space="preserve">Poznámka k souboru cen:_x000D_
1. V cenách demontáže podhledu -1801 až -1821 jsou započteny náklady na kompletní demontáž podhledu, tj. nosné konstrukce i panelů._x000D_
</t>
  </si>
  <si>
    <t>764</t>
  </si>
  <si>
    <t>Konstrukce klempířské</t>
  </si>
  <si>
    <t>85</t>
  </si>
  <si>
    <t>764002841</t>
  </si>
  <si>
    <t>Demontáž oplechování horních ploch zdí a nadezdívek do suti</t>
  </si>
  <si>
    <t>-11394175</t>
  </si>
  <si>
    <t>Demontáž klempířských konstrukcí oplechování horních ploch zdí a nadezdívek do suti</t>
  </si>
  <si>
    <t>86</t>
  </si>
  <si>
    <t>764202134</t>
  </si>
  <si>
    <t>Montáž oplechování rovné okapové hrany</t>
  </si>
  <si>
    <t>1533551289</t>
  </si>
  <si>
    <t>Montáž oplechování střešních prvků okapu okapovým plechem rovným</t>
  </si>
  <si>
    <t>87</t>
  </si>
  <si>
    <t>764212431</t>
  </si>
  <si>
    <t>Oplechování rovné okapové hrany z Pz plechu rš 150 mm</t>
  </si>
  <si>
    <t>-1724131535</t>
  </si>
  <si>
    <t>Oplechování střešních prvků z pozinkovaného plechu okapu okapovým plechem střechy rovné rš 150 mm</t>
  </si>
  <si>
    <t xml:space="preserve">Poznámka k souboru cen:_x000D_
1. V cenách 764 21-1405 až - 3452 nejsou započteny náklady na podkladní plech, tento se oceňuje cenami souboru cen 764 01-14..Podkladní plech z pozinkovaného plechu v rozvinuté šířce dle rš střešního prvku._x000D_
</t>
  </si>
  <si>
    <t>88</t>
  </si>
  <si>
    <t>764511602</t>
  </si>
  <si>
    <t>Žlab podokapní půlkruhový z Pz s povrchovou úpravou rš 330 mm</t>
  </si>
  <si>
    <t>-871163748</t>
  </si>
  <si>
    <t>Žlab podokapní z pozinkovaného plechu s povrchovou úpravou včetně háků a čel půlkruhový rš 330 mm</t>
  </si>
  <si>
    <t>765</t>
  </si>
  <si>
    <t>Krytina skládaná</t>
  </si>
  <si>
    <t>89</t>
  </si>
  <si>
    <t>765191001</t>
  </si>
  <si>
    <t>Montáž pojistné hydroizolační nebo parotěsné fólie kladené ve sklonu do 20° lepením na bednění nebo izolaci</t>
  </si>
  <si>
    <t>-458558596</t>
  </si>
  <si>
    <t>Montáž pojistné hydroizolační nebo parotěsné fólie kladené ve sklonu do 20° lepením (vodotěsné podstřeší) na bednění nebo tepelnou izolaci</t>
  </si>
  <si>
    <t xml:space="preserve">Poznámka k souboru cen:_x000D_
1. V cenách nejsou započteny náklady na dodávku fólie, tyto se oceňují ve specifikaci. Ztratné lze dohodnout ve směrné výši 5 až 15%._x000D_
2. V ceně -1071 nejsou započteny náklady na dodávku okapnice, tyto se oceňují položkami ceníku 800-764 Konstrukce klempířské._x000D_
</t>
  </si>
  <si>
    <t>90</t>
  </si>
  <si>
    <t>28329036</t>
  </si>
  <si>
    <t>fólie kontaktní difuzně propustná pro doplňkovou hydroizolační vrstvu, třívrstvá mikroporézní PP 150g/m2 s integrovanou samolepící páskou</t>
  </si>
  <si>
    <t>-1744102886</t>
  </si>
  <si>
    <t>171*1,1 'Přepočtené koeficientem množství</t>
  </si>
  <si>
    <t>766</t>
  </si>
  <si>
    <t>Konstrukce truhlářské</t>
  </si>
  <si>
    <t>91</t>
  </si>
  <si>
    <t>766660162</t>
  </si>
  <si>
    <t>Montáž dveřních křídel otvíravých jednokřídlových š přes 0,8 m požárních do dřevěné rámové zárubně</t>
  </si>
  <si>
    <t>977246904</t>
  </si>
  <si>
    <t>Montáž dveřních křídel dřevěných nebo plastových otevíravých do dřevěné rámové zárubně protipožárních jednokřídlových, šířky přes 800 mm</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</si>
  <si>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-0384 jsou započtené i náklady na osazení kování, vodícího trnu, seřízení pojezdů na stěnu a následné vyrovnání a seřízení dveřních křídel._x000D_
4.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</si>
  <si>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92</t>
  </si>
  <si>
    <t>55341013</t>
  </si>
  <si>
    <t>okno Al otevíravé/sklopné trojsklo přes plochu 1m2 v 1,5-2,5m</t>
  </si>
  <si>
    <t>1381617383</t>
  </si>
  <si>
    <t>93</t>
  </si>
  <si>
    <t>61182287</t>
  </si>
  <si>
    <t>zárubeň obložková protipožární pro dveře 2křídlé 1250,1450x1970mm tl 360-750mm dub,buk jasan,mah</t>
  </si>
  <si>
    <t>670594912</t>
  </si>
  <si>
    <t xml:space="preserve">zárubeň obložková protipožární pro dveře 2křídlé 1600x2100mm </t>
  </si>
  <si>
    <t>94</t>
  </si>
  <si>
    <t>766660172</t>
  </si>
  <si>
    <t>Montáž dveřních křídel otvíravých jednokřídlových š přes 0,8 m do obložkové zárubně</t>
  </si>
  <si>
    <t>564676809</t>
  </si>
  <si>
    <t>Montáž dveřních křídel dřevěných nebo plastových otevíravých do obložkové zárubně povrchově upravených jednokřídlových, šířky přes 800 mm</t>
  </si>
  <si>
    <t>95</t>
  </si>
  <si>
    <t>61162081</t>
  </si>
  <si>
    <t>dveře jednokřídlé voštinové povrch laminátový částečně prosklené 900x1970/2100mm</t>
  </si>
  <si>
    <t>-406228900</t>
  </si>
  <si>
    <t>96</t>
  </si>
  <si>
    <t>766660311</t>
  </si>
  <si>
    <t>Montáž posuvných dveří jednokřídlových průchozí šířky do 800 mm do pouzdra s jednou kapsou</t>
  </si>
  <si>
    <t>-679388052</t>
  </si>
  <si>
    <t>Montáž dveřních křídel dřevěných nebo plastových posuvných dveří do pouzdra zděné příčky s jednou kapsou jednokřídlových, průchozí šířky do 800 mm</t>
  </si>
  <si>
    <t>97</t>
  </si>
  <si>
    <t>55331612</t>
  </si>
  <si>
    <t>pouzdro stavební posuvných dveří jednopouzdrové 800mm standardní rozměr</t>
  </si>
  <si>
    <t>-1806835761</t>
  </si>
  <si>
    <t>98</t>
  </si>
  <si>
    <t>61161056</t>
  </si>
  <si>
    <t>dveře dvoukřídlé dřevotřískové protipožární EI (EW) 30 D3 povrch lakovaný plné 1600x1970/2100mm</t>
  </si>
  <si>
    <t>-125920297</t>
  </si>
  <si>
    <t>99</t>
  </si>
  <si>
    <t>61162074</t>
  </si>
  <si>
    <t>dveře jednokřídlé voštinové povrch laminátový plné 800x1970/2100mm</t>
  </si>
  <si>
    <t>1040966410</t>
  </si>
  <si>
    <t>100</t>
  </si>
  <si>
    <t>766694112</t>
  </si>
  <si>
    <t>Montáž parapetních desek dřevěných nebo plastových šířky do 30 cm délky do 1,6 m</t>
  </si>
  <si>
    <t>-128841939</t>
  </si>
  <si>
    <t>Montáž ostatních truhlářských konstrukcí parapetních desek dřevěných nebo plastových šířky do 300 mm, délky přes 1000 do 1600 mm</t>
  </si>
  <si>
    <t xml:space="preserve">Poznámka k souboru cen:_x000D_
1. Vcenách 766 69 - 3421 a 3422 jsou započteny i náklady na zaměření zřizovaných otvorů._x000D_
2. V cenách 766 69 - 4111 až 4124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</si>
  <si>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101</t>
  </si>
  <si>
    <t>61140071</t>
  </si>
  <si>
    <t>parapet plastový vnitřní – š 300mm, dekor</t>
  </si>
  <si>
    <t>55692728</t>
  </si>
  <si>
    <t>102</t>
  </si>
  <si>
    <t>766694123</t>
  </si>
  <si>
    <t>Montáž parapetních dřevěných nebo plastových šířky přes 30 cm délky do 2,6 m</t>
  </si>
  <si>
    <t>-1457608893</t>
  </si>
  <si>
    <t>Montáž ostatních truhlářských konstrukcí parapetních desek dřevěných nebo plastových šířky přes 300 mm, délky přes 1600 do 2600 mm</t>
  </si>
  <si>
    <t>103</t>
  </si>
  <si>
    <t>766694124</t>
  </si>
  <si>
    <t>Montáž parapetních dřevěných nebo plastových šířky přes 30 cm délky přes 2,6 m</t>
  </si>
  <si>
    <t>1646935060</t>
  </si>
  <si>
    <t>Montáž ostatních truhlářských konstrukcí parapetních desek dřevěných nebo plastových šířky přes 300 mm, délky přes 2600 mm</t>
  </si>
  <si>
    <t>104</t>
  </si>
  <si>
    <t>R.01</t>
  </si>
  <si>
    <t>-1614747191</t>
  </si>
  <si>
    <t>105</t>
  </si>
  <si>
    <t>R.02</t>
  </si>
  <si>
    <t>Montáž parapetních desek dřevěných nebo plastových šířky do 30 cm délky přes 2,6 m</t>
  </si>
  <si>
    <t>-1202052</t>
  </si>
  <si>
    <t>Montáž hliníkového parapetu</t>
  </si>
  <si>
    <t>106</t>
  </si>
  <si>
    <t>607R02</t>
  </si>
  <si>
    <t>deska parapetní dřevotřísková vnitřní 500x1000mm</t>
  </si>
  <si>
    <t>-1918826827</t>
  </si>
  <si>
    <t>parapet hlinákový š.,315mm</t>
  </si>
  <si>
    <t>767</t>
  </si>
  <si>
    <t>Konstrukce zámečnické</t>
  </si>
  <si>
    <t>107</t>
  </si>
  <si>
    <t>767113150</t>
  </si>
  <si>
    <t>Montáž stěn pro zasklení z Al profilů plochy přes 16 m2</t>
  </si>
  <si>
    <t>2137353066</t>
  </si>
  <si>
    <t>Montáž stěn a příček pro zasklení z hliníkových profilů, plochy jednotlivých stěn přes 16 m2</t>
  </si>
  <si>
    <t xml:space="preserve">Poznámka k souboru cen:_x000D_
1. V cenách nejsou započteny náklady na:_x000D_
a) montáž lištování hliníkovými profily, potního žlábku a okopových plechů; tyto práce se oceňují cenami 767 89-6110 až –6120 Montáž lišt a okopových plechů,_x000D_
b) montáž těsnění stěn; tyto práce se oceňují cenami 767 62-6101 až -6103 Montáž těsnění oken,_x000D_
c) montáž výplně stěn tvarovaným plechem; tyto práce se oceňují cenami 767 13-7511 až -7513 Montáž obložení plechem tvarovaným._x000D_
d) zhotovení otvoru ve výplni stěn a příček plechem; tyto práce se oceňují cenami 767 13-7601 až -7613 Zhotovení otvoru v plechu ocelovém,_x000D_
e) montáž ocelových krycích lišt jednostranně; tyto práce se oceňují cenami 767 62-71 Montáž krycích ocelových lišt, množství se určuje v m jako 1/2 (spoje dvou kovových prvků) nebo 1/4 (krajový prvek) délky olištovávaného prvku._x000D_
2. V cenách 767 11-1110 až -1180 není započtena montáž spojení stěn z dílů před osazením; tyto práce se oceňují cenou 767 64-8351 Spojení dveří a stěn._x000D_
</t>
  </si>
  <si>
    <t>108</t>
  </si>
  <si>
    <t>55341005</t>
  </si>
  <si>
    <t>okno Al s fixním zasklením trojsklo přes plochu 1m2 v 1,5-2,5m</t>
  </si>
  <si>
    <t>333439837</t>
  </si>
  <si>
    <t>109</t>
  </si>
  <si>
    <t>767610118</t>
  </si>
  <si>
    <t>Montáž oken kovových jednoduchých pevných do zdiva plochy přes 2,5 m2</t>
  </si>
  <si>
    <t>979004107</t>
  </si>
  <si>
    <t>Montáž oken jednoduchých z hliníkových nebo ocelových profilů na polyuretanovou pěnu pevných do zdiva, plochy přes 2,5 m2</t>
  </si>
  <si>
    <t xml:space="preserve">Poznámka k souboru cen:_x000D_
1. V cenách montáže oken jsou započteny i náklady na zaměření, vyklínování, horizontální i vertikální vyrovnání okenního rámu, ukotvení a vyplnění spáry mezi rámem a ostěním polyuretanovou pěnou._x000D_
2. Cenami montáže oken otevíravých lze ocenit i montáž oken kyvných, otočných, výklopných._x000D_
3. V cenách nejsou započteny náklady na:_x000D_
a) montáž hliníkových krycích lišt; tyto práce se oceňují cenami 767 89-6110 až -6115 Montáž částí z hliníkových a jiných slitin,_x000D_
b) montáž těsnění oken; tyto práce se oceňují cenami 767 62-61 Montáž těsnění oken,_x000D_
c) montáž oboustranných krycích lišt; tyto práce se oceňují cenami 767 62-71 Montáž krycích ocelových lišt oboustranně._x000D_
</t>
  </si>
  <si>
    <t>110</t>
  </si>
  <si>
    <t>767835001</t>
  </si>
  <si>
    <t>Montáž nástěnných žebříků kotvených do zdiva</t>
  </si>
  <si>
    <t>-1393124142</t>
  </si>
  <si>
    <t>Montáž výrobků nástěnného žebříku bez ochranného koše, kotveného do zdiva</t>
  </si>
  <si>
    <t>111</t>
  </si>
  <si>
    <t>63126082</t>
  </si>
  <si>
    <t>žebřík nástěnný 50x50/520mm (nerez)</t>
  </si>
  <si>
    <t>861735459</t>
  </si>
  <si>
    <t>112</t>
  </si>
  <si>
    <t>63126084</t>
  </si>
  <si>
    <t>ochranný koš žebříku (nerez)</t>
  </si>
  <si>
    <t>1009201575</t>
  </si>
  <si>
    <t>113</t>
  </si>
  <si>
    <t>767835008</t>
  </si>
  <si>
    <t>Příplatek za montáž ochranného koše nástěnných žebříků</t>
  </si>
  <si>
    <t>-2084769757</t>
  </si>
  <si>
    <t>Montáž výrobků nástěnného žebříku bez ochranného koše, kotveného Příplatek k cenám za montáž ochranného koše nástěnných žebříků</t>
  </si>
  <si>
    <t>114</t>
  </si>
  <si>
    <t>767871810</t>
  </si>
  <si>
    <t>Demontáž podpěrných konstrukcí pro vedení v kolektorech řezáním hmotnosti do 100 kg</t>
  </si>
  <si>
    <t>kg</t>
  </si>
  <si>
    <t>499548932</t>
  </si>
  <si>
    <t>Demontáž podpěrných konstrukcí pro vedení v kolektorech řezáním, hmotnosti jednotlivě do 100 kg</t>
  </si>
  <si>
    <t xml:space="preserve">Poznámka k souboru cen:_x000D_
1. Cenou lze oceňovat pouze demontáž ve shora uzavřeném podzemním kolektoru a štole světlosti přes 1,5 m._x000D_
</t>
  </si>
  <si>
    <t>115</t>
  </si>
  <si>
    <t>R.03</t>
  </si>
  <si>
    <t>-1405638703</t>
  </si>
  <si>
    <t>Dodávka + montáž ocelového točitého schodiště</t>
  </si>
  <si>
    <t>776</t>
  </si>
  <si>
    <t>Podlahy povlakové</t>
  </si>
  <si>
    <t>116</t>
  </si>
  <si>
    <t>776221111</t>
  </si>
  <si>
    <t>Lepení pásů z PVC standardním lepidlem</t>
  </si>
  <si>
    <t>-1464480991</t>
  </si>
  <si>
    <t>Montáž podlahovin z PVC lepením standardním lepidlem z pásů standardních</t>
  </si>
  <si>
    <t>Poznámka k položce:_x000D_
koeficient 1,2 prořez + sokl</t>
  </si>
  <si>
    <t>160,38*1,2 'Přepočtené koeficientem množství</t>
  </si>
  <si>
    <t>117</t>
  </si>
  <si>
    <t>28412285</t>
  </si>
  <si>
    <t>krytina podlahová heterogenní tl 2mm</t>
  </si>
  <si>
    <t>-377099794</t>
  </si>
  <si>
    <t>krytina podlahová heterogenní tl 2mm antistatická</t>
  </si>
  <si>
    <t>160,38*1,1 'Přepočtené koeficientem množství</t>
  </si>
  <si>
    <t>781</t>
  </si>
  <si>
    <t>Dokončovací práce - obklady</t>
  </si>
  <si>
    <t>118</t>
  </si>
  <si>
    <t>781111011</t>
  </si>
  <si>
    <t>Ometení (oprášení) stěny při přípravě podkladu</t>
  </si>
  <si>
    <t>1585035151</t>
  </si>
  <si>
    <t>Příprava podkladu před provedením obkladu oprášení (ometení) stěny</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</si>
  <si>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</si>
  <si>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119</t>
  </si>
  <si>
    <t>781121011</t>
  </si>
  <si>
    <t>Nátěr penetrační na stěnu</t>
  </si>
  <si>
    <t>-1736586179</t>
  </si>
  <si>
    <t>Příprava podkladu před provedením obkladu nátěr penetrační na stěnu</t>
  </si>
  <si>
    <t>120</t>
  </si>
  <si>
    <t>781473111</t>
  </si>
  <si>
    <t>Montáž obkladů vnitřních keramických hladkých do 9 ks/m2 lepených standardním lepidlem</t>
  </si>
  <si>
    <t>-219361894</t>
  </si>
  <si>
    <t>Montáž obkladů vnitřních stěn z dlaždic keramických lepených standardním lepidlem hladkých přes 6 do 9 ks/m2</t>
  </si>
  <si>
    <t xml:space="preserve">Poznámka k souboru cen:_x000D_
1. Položky jsou určeny pro všechny druhy povrchových úprav._x000D_
</t>
  </si>
  <si>
    <t>2,52*1,1 'Přepočtené koeficientem množství</t>
  </si>
  <si>
    <t>121</t>
  </si>
  <si>
    <t>58933323</t>
  </si>
  <si>
    <t>beton C 30/37 X0 kamenivo frakce 0/16</t>
  </si>
  <si>
    <t>-130286359</t>
  </si>
  <si>
    <t>1,6*1,1 'Přepočtené koeficientem množství</t>
  </si>
  <si>
    <t>122</t>
  </si>
  <si>
    <t>59761026</t>
  </si>
  <si>
    <t>obklad keramický hladký do 12ks/m2</t>
  </si>
  <si>
    <t>116304771</t>
  </si>
  <si>
    <t>783</t>
  </si>
  <si>
    <t>Dokončovací práce - nátěry</t>
  </si>
  <si>
    <t>123</t>
  </si>
  <si>
    <t>783314101</t>
  </si>
  <si>
    <t>Základní jednonásobný syntetický nátěr zámečnických konstrukcí</t>
  </si>
  <si>
    <t>-1906894795</t>
  </si>
  <si>
    <t>Základní nátěr zámečnických konstrukcí jednonásobný syntetický</t>
  </si>
  <si>
    <t>124</t>
  </si>
  <si>
    <t>783327101</t>
  </si>
  <si>
    <t>Krycí jednonásobný akrylátový nátěr zámečnických konstrukcí</t>
  </si>
  <si>
    <t>1357628194</t>
  </si>
  <si>
    <t>Krycí nátěr (email) zámečnických konstrukcí jednonásobný akrylátový</t>
  </si>
  <si>
    <t>784</t>
  </si>
  <si>
    <t>Dokončovací práce - malby a tapety</t>
  </si>
  <si>
    <t>125</t>
  </si>
  <si>
    <t>784111001</t>
  </si>
  <si>
    <t>Oprášení (ometení ) podkladu v místnostech výšky do 3,80 m</t>
  </si>
  <si>
    <t>-1029844417</t>
  </si>
  <si>
    <t>Oprášení (ometení) podkladu v místnostech výšky do 3,80 m</t>
  </si>
  <si>
    <t>126</t>
  </si>
  <si>
    <t>784181101</t>
  </si>
  <si>
    <t>Základní akrylátová jednonásobná penetrace podkladu v místnostech výšky do 3,80m</t>
  </si>
  <si>
    <t>1085935845</t>
  </si>
  <si>
    <t>Penetrace podkladu jednonásobná základní akrylátová v místnostech výšky do 3,80 m</t>
  </si>
  <si>
    <t>127</t>
  </si>
  <si>
    <t>784221101</t>
  </si>
  <si>
    <t>Dvojnásobné bílé malby ze směsí za sucha dobře otěruvzdorných v místnostech do 3,80 m</t>
  </si>
  <si>
    <t>-210115515</t>
  </si>
  <si>
    <t>Malby z malířských směsí otěruvzdorných za sucha dvojnásobné, bílé za sucha otěruvzdorné dobře v místnostech výšky do 3,80 m</t>
  </si>
  <si>
    <t>128</t>
  </si>
  <si>
    <t>784221141</t>
  </si>
  <si>
    <t>Příplatek k cenám 2x maleb za sucha otěruvzdorných za barevnou malbu tónovanou tónovacími přípravky</t>
  </si>
  <si>
    <t>-823017617</t>
  </si>
  <si>
    <t>Malby z malířských směsí otěruvzdorných za sucha Příplatek k cenám dvojnásobných maleb za provádění barevné malby tónované tónovacími přípravky</t>
  </si>
  <si>
    <t>786</t>
  </si>
  <si>
    <t>Dokončovací práce - čalounické úpravy</t>
  </si>
  <si>
    <t>129</t>
  </si>
  <si>
    <t>786626121</t>
  </si>
  <si>
    <t>Montáž lamelové žaluzie vnitřní nebo do oken dvojitých kovových</t>
  </si>
  <si>
    <t>1573641265</t>
  </si>
  <si>
    <t>Montáž zastiňujících žaluzií lamelových vnitřních nebo do oken dvojitých kovových</t>
  </si>
  <si>
    <t xml:space="preserve">Poznámka k souboru cen:_x000D_
1. Cenu-3111 lze použít pro jakýkoli rozměr žaluzie._x000D_
</t>
  </si>
  <si>
    <t>130</t>
  </si>
  <si>
    <t>55346200</t>
  </si>
  <si>
    <t>žaluzie horizontální interiérové</t>
  </si>
  <si>
    <t>-1313385950</t>
  </si>
  <si>
    <t>Poznámka k položce:_x000D_
žaluzie mezi dispečink a kancelář</t>
  </si>
  <si>
    <t>131</t>
  </si>
  <si>
    <t>998786101</t>
  </si>
  <si>
    <t>Přesun hmot tonážní pro čalounické úpravy v objektech v do 6 m</t>
  </si>
  <si>
    <t>1186403700</t>
  </si>
  <si>
    <t>Přesun hmot pro čalounické úpravy stanovený z hmotnosti přesunovaného materiálu vodorovná dopravní vzdálenost do 50 m v objektech výšky (hloubky)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</si>
  <si>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</si>
  <si>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VRN</t>
  </si>
  <si>
    <t>Vedlejší rozpočtové náklady</t>
  </si>
  <si>
    <t>132</t>
  </si>
  <si>
    <t>013254000</t>
  </si>
  <si>
    <t>Dokumentace skutečného provedení stavby</t>
  </si>
  <si>
    <t>…</t>
  </si>
  <si>
    <t>1024</t>
  </si>
  <si>
    <t>599492339</t>
  </si>
  <si>
    <t>133</t>
  </si>
  <si>
    <t>030001000</t>
  </si>
  <si>
    <t>Zařízení staveniště</t>
  </si>
  <si>
    <t>-1862684674</t>
  </si>
  <si>
    <t>134</t>
  </si>
  <si>
    <t>034002000</t>
  </si>
  <si>
    <t>Zabezpečení staveniště</t>
  </si>
  <si>
    <t>1471256999</t>
  </si>
  <si>
    <t>NEZ</t>
  </si>
  <si>
    <t>Nezařazené</t>
  </si>
  <si>
    <t>997</t>
  </si>
  <si>
    <t>Přesun sutě</t>
  </si>
  <si>
    <t>135</t>
  </si>
  <si>
    <t>997013212</t>
  </si>
  <si>
    <t>Vnitrostaveništní doprava suti a vybouraných hmot pro budovy v do 9 m ručně</t>
  </si>
  <si>
    <t>-642272027</t>
  </si>
  <si>
    <t>Vnitrostaveništní doprava suti a vybouraných hmot vodorovně do 50 m svisle ručně pro budovy a haly výšky přes 6 do 9 m</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</si>
  <si>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</si>
  <si>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136</t>
  </si>
  <si>
    <t>997013501</t>
  </si>
  <si>
    <t>Odvoz suti a vybouraných hmot na skládku nebo meziskládku do 1 km se složením</t>
  </si>
  <si>
    <t>-1953282137</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</si>
  <si>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</si>
  <si>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</si>
  <si>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137</t>
  </si>
  <si>
    <t>997013875</t>
  </si>
  <si>
    <t>Poplatek za uložení stavebního odpadu na recyklační skládce (skládkovné) asfaltového bez obsahu dehtu zatříděného do Katalogu odpadů pod kódem 17 03 02</t>
  </si>
  <si>
    <t>-1551444889</t>
  </si>
  <si>
    <t xml:space="preserve">Poznámka k souboru cen:_x000D_
1. Ceny uvedené v souboru cen je doporučeno upravit podle aktuálních cen místně příslušné skládky odpadů._x000D_
2. Uložení odpadů neuvedených v souboru cen se oceňuje individuálně._x000D_
</t>
  </si>
  <si>
    <t>138</t>
  </si>
  <si>
    <t>998712102</t>
  </si>
  <si>
    <t>Přesun hmot tonážní tonážní pro krytiny povlakové v objektech v do 12 m</t>
  </si>
  <si>
    <t>421792302</t>
  </si>
  <si>
    <t>Přesun hmot pro povlakové krytiny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</si>
  <si>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</si>
  <si>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139</t>
  </si>
  <si>
    <t>998713102</t>
  </si>
  <si>
    <t>Přesun hmot tonážní pro izolace tepelné v objektech v do 12 m</t>
  </si>
  <si>
    <t>-746699814</t>
  </si>
  <si>
    <t>Přesun hmot pro izolace tepelné stanovený z hmotnosti přesunovaného materiálu vodorovná dopravní vzdálenost do 50 m v objektech výšky přes 6 m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</si>
  <si>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</si>
  <si>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140</t>
  </si>
  <si>
    <t>998714101</t>
  </si>
  <si>
    <t>Přesun hmot tonážní pro akustická a protiotřesová opatření v objektech v do 6 m</t>
  </si>
  <si>
    <t>-1585449287</t>
  </si>
  <si>
    <t>Přesun hmot pro akustická a protiotřesová opatření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</si>
  <si>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</si>
  <si>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141</t>
  </si>
  <si>
    <t>998763301</t>
  </si>
  <si>
    <t>Přesun hmot tonážní pro sádrokartonové konstrukce v objektech v do 6 m</t>
  </si>
  <si>
    <t>1569747876</t>
  </si>
  <si>
    <t>Přesun hmot pro konstrukce montované z desek sádrokartonových, sádrovláknitých, cementovláknitých nebo cementových stanovený z hmotnosti přesunovaného materiálu vodorovná dopravní vzdálenost do 50 m v objektech výšky do 6 m</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</si>
  <si>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</si>
  <si>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142</t>
  </si>
  <si>
    <t>998764102</t>
  </si>
  <si>
    <t>Přesun hmot tonážní pro konstrukce klempířské v objektech v do 12 m</t>
  </si>
  <si>
    <t>1848397220</t>
  </si>
  <si>
    <t>Přesun hmot pro konstrukce klempířské stanovený z hmotnosti přesunovaného materiálu vodorovná dopravní vzdálenost do 50 m v objektech výšky přes 6 do 12 m</t>
  </si>
  <si>
    <t>143</t>
  </si>
  <si>
    <t>998765102</t>
  </si>
  <si>
    <t>Přesun hmot tonážní pro krytiny skládané v objektech v do 12 m</t>
  </si>
  <si>
    <t>1192611105</t>
  </si>
  <si>
    <t>Přesun hmot pro krytiny skládané stanovený z hmotnosti přesunovaného materiálu vodorovná dopravní vzdálenost do 50 m na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</si>
  <si>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</si>
  <si>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144</t>
  </si>
  <si>
    <t>998766101</t>
  </si>
  <si>
    <t>Přesun hmot tonážní pro konstrukce truhlářské v objektech v do 6 m</t>
  </si>
  <si>
    <t>606890613</t>
  </si>
  <si>
    <t>Přesun hmot pro konstrukce truhlářské stanovený z hmotnosti přesunovaného materiálu vodorovná dopravní vzdálenost do 50 m v objektech výšky do 6 m</t>
  </si>
  <si>
    <t>145</t>
  </si>
  <si>
    <t>998767101</t>
  </si>
  <si>
    <t>Přesun hmot tonážní pro zámečnické konstrukce v objektech v do 6 m</t>
  </si>
  <si>
    <t>465238331</t>
  </si>
  <si>
    <t>Přesun hmot pro zámečnické konstrukce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</si>
  <si>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</si>
  <si>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146</t>
  </si>
  <si>
    <t>998776102</t>
  </si>
  <si>
    <t>Přesun hmot tonážní pro podlahy povlakové v objektech v do 12 m</t>
  </si>
  <si>
    <t>-1351843809</t>
  </si>
  <si>
    <t>Přesun hmot pro podlahy povlakové stanovený z hmotnosti přesunovaného materiálu vodorovná dopravní vzdálenost do 50 m v objektech výšky přes 6 do 12 m</t>
  </si>
  <si>
    <t>147</t>
  </si>
  <si>
    <t>998781101</t>
  </si>
  <si>
    <t>Přesun hmot tonážní pro obklady keramické v objektech v do 6 m</t>
  </si>
  <si>
    <t>-78216108</t>
  </si>
  <si>
    <t>Přesun hmot pro obklady keramické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</si>
  <si>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</si>
  <si>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</si>
  <si>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</si>
  <si>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</si>
  <si>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</si>
  <si>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family val="2"/>
        <charset val="238"/>
      </rPr>
      <t xml:space="preserve">Rekapitulace stavby </t>
    </r>
    <r>
      <rPr>
        <sz val="9"/>
        <rFont val="Trebuchet MS"/>
        <family val="2"/>
        <charset val="238"/>
      </rPr>
      <t>obsahuje sestavu Rekapitulace stavby a Rekapitulace objektů stavby a soupisů prací.</t>
    </r>
  </si>
  <si>
    <r>
      <t xml:space="preserve">V sestavě </t>
    </r>
    <r>
      <rPr>
        <b/>
        <sz val="9"/>
        <rFont val="Trebuchet MS"/>
        <family val="2"/>
        <charset val="238"/>
      </rPr>
      <t>Rekapitulace stavby</t>
    </r>
    <r>
      <rPr>
        <sz val="9"/>
        <rFont val="Trebuchet MS"/>
        <family val="2"/>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</si>
  <si>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</si>
  <si>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</si>
  <si>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9"/>
        <rFont val="Trebuchet MS"/>
        <family val="2"/>
        <charset val="238"/>
      </rPr>
      <t>Rekapitulace objektů stavby a soupisů prací</t>
    </r>
    <r>
      <rPr>
        <sz val="9"/>
        <rFont val="Trebuchet MS"/>
        <family val="2"/>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</si>
  <si>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</si>
  <si>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</si>
  <si>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</si>
  <si>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</si>
  <si>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</si>
  <si>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</si>
  <si>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</si>
  <si>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</si>
  <si>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</si>
  <si>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</si>
  <si>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</si>
  <si>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</si>
  <si>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</si>
  <si>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family val="2"/>
        <charset val="238"/>
      </rPr>
      <t xml:space="preserve">Soupis prací </t>
    </r>
    <r>
      <rPr>
        <sz val="9"/>
        <rFont val="Trebuchet MS"/>
        <family val="2"/>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</si>
  <si>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</si>
  <si>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9"/>
        <rFont val="Trebuchet MS"/>
        <family val="2"/>
        <charset val="238"/>
      </rPr>
      <t>Krycí list soupisu</t>
    </r>
    <r>
      <rPr>
        <sz val="9"/>
        <rFont val="Trebuchet MS"/>
        <family val="2"/>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</si>
  <si>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</si>
  <si>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family val="2"/>
        <charset val="238"/>
      </rPr>
      <t>Rekapitulace členění soupisu prací</t>
    </r>
    <r>
      <rPr>
        <sz val="9"/>
        <rFont val="Trebuchet MS"/>
        <family val="2"/>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</si>
  <si>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</si>
  <si>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family val="2"/>
        <charset val="238"/>
      </rPr>
      <t xml:space="preserve">Soupis prací </t>
    </r>
    <r>
      <rPr>
        <sz val="9"/>
        <rFont val="Trebuchet MS"/>
        <family val="2"/>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</si>
  <si>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</si>
  <si>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</si>
  <si>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</si>
  <si>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</si>
  <si>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</si>
  <si>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</si>
  <si>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</si>
  <si>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</si>
  <si>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</si>
  <si>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</si>
  <si>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</si>
  <si>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</si>
  <si>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</si>
  <si>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</si>
  <si>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</si>
  <si>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</si>
  <si>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</si>
  <si>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</si>
  <si>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</si>
  <si>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</si>
  <si>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</si>
  <si>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</si>
  <si>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</si>
  <si>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</si>
  <si>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</si>
  <si>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</si>
  <si>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</si>
  <si>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</si>
  <si>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</si>
  <si>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</si>
  <si>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</si>
  <si>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</si>
  <si>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</si>
  <si>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</si>
  <si>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</si>
  <si>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</si>
  <si>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</si>
  <si>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</si>
  <si>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</si>
  <si>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</si>
  <si>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</si>
  <si>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</si>
  <si>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</si>
  <si>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</si>
  <si>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</si>
  <si>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</si>
  <si>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</si>
  <si>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</si>
  <si>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</si>
  <si>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</si>
  <si>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</si>
  <si>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</si>
  <si>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</si>
  <si>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</si>
  <si>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</si>
  <si>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</si>
  <si>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</si>
  <si>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</si>
  <si>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</si>
  <si>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</si>
  <si>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</si>
  <si>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</si>
  <si>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</si>
  <si>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</si>
  <si>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</si>
  <si>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</si>
  <si>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</si>
  <si>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</si>
  <si>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</si>
  <si>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</si>
  <si>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</si>
  <si>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</si>
  <si>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</si>
  <si>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</si>
  <si>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</si>
  <si>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</si>
  <si>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</si>
  <si>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</si>
  <si>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</si>
  <si>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</si>
  <si>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</si>
  <si>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</si>
  <si>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</si>
  <si>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</si>
  <si>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</si>
  <si>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</si>
  <si>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</si>
  <si>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</si>
  <si>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</si>
  <si>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</si>
  <si>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</si>
  <si>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</si>
  <si>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</si>
  <si>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</si>
  <si>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</si>
  <si>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</si>
  <si>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</si>
  <si>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</si>
  <si>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</si>
  <si>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</si>
  <si>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</si>
  <si>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</si>
  <si>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</si>
  <si>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</si>
  <si>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</si>
  <si>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</si>
  <si>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</si>
  <si>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</si>
  <si>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</si>
  <si>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</si>
  <si>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</si>
  <si>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</si>
  <si>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</si>
  <si>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</si>
  <si>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</si>
  <si>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</si>
  <si>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</si>
  <si>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</si>
  <si>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</si>
  <si>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</si>
  <si>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</si>
  <si>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</si>
  <si>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</si>
  <si>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</si>
  <si>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</si>
  <si>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</si>
  <si>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</si>
  <si>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</si>
  <si>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</si>
  <si>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</si>
  <si>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</si>
  <si>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</si>
  <si>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</si>
  <si>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</si>
  <si>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</si>
  <si>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</si>
  <si>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</si>
  <si>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</si>
  <si>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</si>
  <si>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</si>
  <si>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</si>
  <si>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</si>
  <si>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</si>
  <si>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</si>
  <si>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</si>
  <si>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</si>
  <si>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</si>
  <si>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</si>
  <si>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</si>
  <si>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</si>
  <si>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</si>
  <si>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</si>
  <si>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</si>
  <si>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</si>
  <si>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</si>
  <si>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</si>
  <si>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</si>
  <si>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Dodávka a montáž vnitřního vybavení dle samostatného listu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</si>
</sst>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4" x14ac:knownFonts="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amily val="1"/>
      <charset val="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sz val="8"/>
      <name val="Trebuchet MS"/>
      <family val="2"/>
      <charset val="238"/>
    </font>
    <font>
      <b/>
      <sz val="16"/>
      <name val="Trebuchet MS"/>
      <family val="2"/>
      <charset val="238"/>
    </font>
    <font>
      <b/>
      <sz val="11"/>
      <name val="Trebuchet MS"/>
      <family val="2"/>
      <charset val="238"/>
    </font>
    <font>
      <sz val="9"/>
      <name val="Trebuchet MS"/>
      <family val="2"/>
      <charset val="238"/>
    </font>
    <font>
      <sz val="10"/>
      <name val="Trebuchet MS"/>
      <family val="2"/>
      <charset val="238"/>
    </font>
    <font>
      <sz val="11"/>
      <name val="Trebuchet MS"/>
      <family val="2"/>
      <charset val="238"/>
    </font>
    <font>
      <b/>
      <sz val="9"/>
      <name val="Trebuchet MS"/>
      <family val="2"/>
      <charset val="238"/>
    </font>
    <font>
      <u/>
      <sz val="11"/>
      <color theme="10"/>
      <name val="Calibri"/>
      <family val="2"/>
      <charset val="238"/>
      <scheme val="minor"/>
    </font>
    <font>
      <i/>
      <sz val="9"/>
      <name val="Trebuchet MS"/>
      <family val="2"/>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2" fillId="0" borderId="0" applyNumberFormat="0" applyFill="0" applyBorder="0" applyAlignment="0" applyProtection="0"/>
  </cellStyleXfs>
  <cellXfs count="31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0" fillId="0" borderId="0" xfId="0" applyAlignment="1">
      <alignment horizontal="center" vertical="center"/>
    </xf>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0" xfId="0" applyFont="1" applyAlignment="1">
      <alignment vertical="center"/>
    </xf>
    <xf numFmtId="0" fontId="0" fillId="0" borderId="4" xfId="0" applyFont="1" applyBorder="1" applyAlignment="1">
      <alignment vertical="center"/>
    </xf>
    <xf numFmtId="0" fontId="15" fillId="0" borderId="6" xfId="0" applyFont="1" applyBorder="1" applyAlignment="1">
      <alignment horizontal="left" vertical="center"/>
    </xf>
    <xf numFmtId="0" fontId="0" fillId="0" borderId="6" xfId="0" applyFont="1"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5" borderId="8" xfId="0" applyFont="1" applyFill="1" applyBorder="1" applyAlignment="1">
      <alignment vertical="center"/>
    </xf>
    <xf numFmtId="0" fontId="19" fillId="5" borderId="9" xfId="0" applyFont="1" applyFill="1" applyBorder="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4" fillId="0" borderId="4"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5" xfId="0" applyNumberFormat="1" applyFont="1" applyBorder="1" applyAlignment="1">
      <alignment vertical="center"/>
    </xf>
    <xf numFmtId="4" fontId="17" fillId="0" borderId="0" xfId="0" applyNumberFormat="1" applyFont="1" applyBorder="1" applyAlignment="1">
      <alignment vertical="center"/>
    </xf>
    <xf numFmtId="166" fontId="17" fillId="0" borderId="0" xfId="0" applyNumberFormat="1" applyFont="1" applyBorder="1" applyAlignment="1">
      <alignment vertical="center"/>
    </xf>
    <xf numFmtId="4" fontId="17" fillId="0" borderId="16" xfId="0" applyNumberFormat="1" applyFont="1" applyBorder="1" applyAlignment="1">
      <alignment vertical="center"/>
    </xf>
    <xf numFmtId="0" fontId="4" fillId="0" borderId="0" xfId="0" applyFont="1" applyAlignment="1">
      <alignment horizontal="left" vertical="center"/>
    </xf>
    <xf numFmtId="0" fontId="22" fillId="0" borderId="0" xfId="1" applyFont="1" applyAlignment="1">
      <alignment horizontal="center" vertical="center"/>
    </xf>
    <xf numFmtId="0" fontId="5" fillId="0" borderId="4"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3" fillId="0" borderId="0" xfId="0" applyFont="1" applyAlignment="1">
      <alignment horizontal="center" vertical="center"/>
    </xf>
    <xf numFmtId="4" fontId="25" fillId="0" borderId="20" xfId="0" applyNumberFormat="1" applyFont="1" applyBorder="1" applyAlignment="1">
      <alignment vertical="center"/>
    </xf>
    <xf numFmtId="4" fontId="25" fillId="0" borderId="21" xfId="0" applyNumberFormat="1" applyFont="1" applyBorder="1" applyAlignment="1">
      <alignment vertical="center"/>
    </xf>
    <xf numFmtId="166" fontId="25" fillId="0" borderId="21" xfId="0" applyNumberFormat="1" applyFont="1" applyBorder="1" applyAlignment="1">
      <alignment vertical="center"/>
    </xf>
    <xf numFmtId="4" fontId="25" fillId="0" borderId="22" xfId="0" applyNumberFormat="1" applyFont="1" applyBorder="1" applyAlignment="1">
      <alignment vertical="center"/>
    </xf>
    <xf numFmtId="0" fontId="5" fillId="0" borderId="0" xfId="0" applyFont="1" applyAlignment="1">
      <alignment horizontal="left" vertical="center"/>
    </xf>
    <xf numFmtId="0" fontId="0" fillId="0" borderId="0" xfId="0" applyProtection="1">
      <protection locked="0"/>
    </xf>
    <xf numFmtId="0" fontId="0" fillId="0" borderId="3" xfId="0" applyBorder="1" applyProtection="1">
      <protection locked="0"/>
    </xf>
    <xf numFmtId="0" fontId="26" fillId="0" borderId="0" xfId="0" applyFont="1" applyAlignment="1">
      <alignment horizontal="left" vertical="center"/>
    </xf>
    <xf numFmtId="0" fontId="0" fillId="0" borderId="0" xfId="0" applyFont="1" applyAlignment="1" applyProtection="1">
      <alignment vertical="center"/>
      <protection locked="0"/>
    </xf>
    <xf numFmtId="0" fontId="0" fillId="0" borderId="4" xfId="0" applyBorder="1" applyAlignment="1">
      <alignment vertical="center"/>
    </xf>
    <xf numFmtId="0" fontId="1" fillId="0" borderId="0" xfId="0" applyFont="1" applyAlignment="1" applyProtection="1">
      <alignment horizontal="left" vertical="center"/>
      <protection locked="0"/>
    </xf>
    <xf numFmtId="0" fontId="0" fillId="0" borderId="0" xfId="0" applyFont="1" applyAlignment="1">
      <alignment vertical="center" wrapText="1"/>
    </xf>
    <xf numFmtId="0" fontId="0" fillId="0" borderId="4" xfId="0" applyFont="1" applyBorder="1" applyAlignment="1">
      <alignmen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pplyProtection="1">
      <alignment vertical="center"/>
      <protection locked="0"/>
    </xf>
    <xf numFmtId="0" fontId="15" fillId="0" borderId="0" xfId="0" applyFont="1" applyAlignment="1">
      <alignment horizontal="left" vertical="center"/>
    </xf>
    <xf numFmtId="0" fontId="1" fillId="0" borderId="0" xfId="0" applyFont="1" applyAlignment="1" applyProtection="1">
      <alignment horizontal="right" vertical="center"/>
      <protection locked="0"/>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7" xfId="0" applyFont="1" applyFill="1" applyBorder="1" applyAlignment="1">
      <alignment horizontal="left" vertical="center"/>
    </xf>
    <xf numFmtId="0" fontId="4" fillId="5" borderId="8" xfId="0" applyFont="1" applyFill="1" applyBorder="1" applyAlignment="1">
      <alignment horizontal="right" vertical="center"/>
    </xf>
    <xf numFmtId="0" fontId="4" fillId="5" borderId="8" xfId="0" applyFont="1" applyFill="1" applyBorder="1" applyAlignment="1">
      <alignment horizontal="center" vertical="center"/>
    </xf>
    <xf numFmtId="0" fontId="0" fillId="5" borderId="8" xfId="0" applyFont="1" applyFill="1" applyBorder="1" applyAlignment="1" applyProtection="1">
      <alignment vertical="center"/>
      <protection locked="0"/>
    </xf>
    <xf numFmtId="4" fontId="4" fillId="5" borderId="8" xfId="0" applyNumberFormat="1" applyFont="1" applyFill="1" applyBorder="1" applyAlignment="1">
      <alignment vertical="center"/>
    </xf>
    <xf numFmtId="0" fontId="0" fillId="5" borderId="9" xfId="0" applyFont="1" applyFill="1" applyBorder="1" applyAlignment="1">
      <alignment vertical="center"/>
    </xf>
    <xf numFmtId="0" fontId="0" fillId="0" borderId="11" xfId="0" applyFont="1" applyBorder="1" applyAlignment="1" applyProtection="1">
      <alignment vertical="center"/>
      <protection locked="0"/>
    </xf>
    <xf numFmtId="0" fontId="0" fillId="0" borderId="3" xfId="0" applyFont="1" applyBorder="1" applyAlignment="1" applyProtection="1">
      <alignment vertical="center"/>
      <protection locked="0"/>
    </xf>
    <xf numFmtId="0" fontId="19" fillId="5" borderId="0" xfId="0" applyFont="1" applyFill="1" applyAlignment="1">
      <alignment horizontal="left" vertical="center"/>
    </xf>
    <xf numFmtId="0" fontId="0" fillId="5" borderId="0" xfId="0" applyFont="1" applyFill="1" applyAlignment="1" applyProtection="1">
      <alignment vertical="center"/>
      <protection locked="0"/>
    </xf>
    <xf numFmtId="0" fontId="19" fillId="5" borderId="0" xfId="0" applyFont="1" applyFill="1" applyAlignment="1">
      <alignment horizontal="right" vertical="center"/>
    </xf>
    <xf numFmtId="0" fontId="27"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0" fontId="7" fillId="0" borderId="21" xfId="0" applyFont="1" applyBorder="1" applyAlignment="1" applyProtection="1">
      <alignment vertical="center"/>
      <protection locked="0"/>
    </xf>
    <xf numFmtId="4" fontId="7" fillId="0" borderId="21" xfId="0" applyNumberFormat="1"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8" xfId="0" applyFont="1" applyFill="1" applyBorder="1" applyAlignment="1" applyProtection="1">
      <alignment horizontal="center" vertical="center" wrapText="1"/>
      <protection locked="0"/>
    </xf>
    <xf numFmtId="0" fontId="19" fillId="5" borderId="19" xfId="0" applyFont="1" applyFill="1" applyBorder="1" applyAlignment="1">
      <alignment horizontal="center" vertical="center" wrapText="1"/>
    </xf>
    <xf numFmtId="0" fontId="0" fillId="0" borderId="4" xfId="0" applyBorder="1" applyAlignment="1">
      <alignment horizontal="center" vertical="center" wrapText="1"/>
    </xf>
    <xf numFmtId="4" fontId="21" fillId="0" borderId="0" xfId="0" applyNumberFormat="1" applyFont="1" applyAlignment="1"/>
    <xf numFmtId="166" fontId="28" fillId="0" borderId="13" xfId="0" applyNumberFormat="1" applyFont="1" applyBorder="1" applyAlignment="1"/>
    <xf numFmtId="166" fontId="28" fillId="0" borderId="14" xfId="0" applyNumberFormat="1" applyFont="1" applyBorder="1" applyAlignment="1"/>
    <xf numFmtId="4" fontId="29" fillId="0" borderId="0" xfId="0" applyNumberFormat="1" applyFont="1" applyAlignment="1">
      <alignment vertical="center"/>
    </xf>
    <xf numFmtId="0" fontId="8" fillId="0" borderId="4"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5" xfId="0" applyFont="1" applyBorder="1" applyAlignment="1"/>
    <xf numFmtId="0" fontId="8" fillId="0" borderId="0" xfId="0" applyFont="1" applyBorder="1" applyAlignment="1"/>
    <xf numFmtId="166" fontId="8" fillId="0" borderId="0" xfId="0" applyNumberFormat="1" applyFont="1" applyBorder="1" applyAlignment="1"/>
    <xf numFmtId="166" fontId="8" fillId="0" borderId="16"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4" xfId="0" applyFont="1" applyBorder="1" applyAlignment="1" applyProtection="1">
      <alignment vertical="center"/>
      <protection locked="0"/>
    </xf>
    <xf numFmtId="0" fontId="19" fillId="0" borderId="23" xfId="0" applyFont="1" applyBorder="1" applyAlignment="1" applyProtection="1">
      <alignment horizontal="center" vertical="center"/>
      <protection locked="0"/>
    </xf>
    <xf numFmtId="49" fontId="19" fillId="0" borderId="23" xfId="0" applyNumberFormat="1"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167" fontId="19" fillId="0" borderId="23" xfId="0" applyNumberFormat="1" applyFont="1" applyBorder="1" applyAlignment="1" applyProtection="1">
      <alignment vertical="center"/>
      <protection locked="0"/>
    </xf>
    <xf numFmtId="4" fontId="19" fillId="3" borderId="23" xfId="0" applyNumberFormat="1" applyFont="1" applyFill="1" applyBorder="1" applyAlignment="1" applyProtection="1">
      <alignment vertical="center"/>
      <protection locked="0"/>
    </xf>
    <xf numFmtId="4" fontId="19" fillId="0" borderId="23" xfId="0" applyNumberFormat="1" applyFont="1" applyBorder="1" applyAlignment="1" applyProtection="1">
      <alignment vertical="center"/>
      <protection locked="0"/>
    </xf>
    <xf numFmtId="0" fontId="20" fillId="3" borderId="15" xfId="0" applyFont="1" applyFill="1" applyBorder="1" applyAlignment="1" applyProtection="1">
      <alignment horizontal="left" vertical="center"/>
      <protection locked="0"/>
    </xf>
    <xf numFmtId="0" fontId="20" fillId="0" borderId="0" xfId="0" applyFont="1" applyBorder="1" applyAlignment="1">
      <alignment horizontal="center" vertical="center"/>
    </xf>
    <xf numFmtId="166" fontId="20" fillId="0" borderId="0" xfId="0" applyNumberFormat="1" applyFont="1" applyBorder="1" applyAlignment="1">
      <alignment vertical="center"/>
    </xf>
    <xf numFmtId="166" fontId="20" fillId="0" borderId="16" xfId="0" applyNumberFormat="1" applyFont="1" applyBorder="1" applyAlignment="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0" fillId="0" borderId="15" xfId="0" applyFont="1" applyBorder="1" applyAlignment="1">
      <alignment vertical="center"/>
    </xf>
    <xf numFmtId="0" fontId="0" fillId="0" borderId="0" xfId="0" applyBorder="1" applyAlignment="1">
      <alignment vertical="center"/>
    </xf>
    <xf numFmtId="0" fontId="32" fillId="0" borderId="0" xfId="0" applyFont="1" applyAlignment="1">
      <alignment vertical="center" wrapText="1"/>
    </xf>
    <xf numFmtId="0" fontId="33" fillId="0" borderId="23" xfId="0" applyFont="1" applyBorder="1" applyAlignment="1" applyProtection="1">
      <alignment horizontal="center" vertical="center"/>
      <protection locked="0"/>
    </xf>
    <xf numFmtId="49" fontId="33" fillId="0" borderId="23" xfId="0" applyNumberFormat="1" applyFont="1" applyBorder="1" applyAlignment="1" applyProtection="1">
      <alignment horizontal="left" vertical="center" wrapText="1"/>
      <protection locked="0"/>
    </xf>
    <xf numFmtId="0" fontId="33" fillId="0" borderId="23" xfId="0" applyFont="1" applyBorder="1" applyAlignment="1" applyProtection="1">
      <alignment horizontal="left" vertical="center" wrapText="1"/>
      <protection locked="0"/>
    </xf>
    <xf numFmtId="0" fontId="33" fillId="0" borderId="23" xfId="0" applyFont="1" applyBorder="1" applyAlignment="1" applyProtection="1">
      <alignment horizontal="center" vertical="center" wrapText="1"/>
      <protection locked="0"/>
    </xf>
    <xf numFmtId="167" fontId="33" fillId="0" borderId="23" xfId="0" applyNumberFormat="1" applyFont="1" applyBorder="1" applyAlignment="1" applyProtection="1">
      <alignment vertical="center"/>
      <protection locked="0"/>
    </xf>
    <xf numFmtId="4" fontId="33" fillId="3" borderId="23" xfId="0" applyNumberFormat="1" applyFont="1" applyFill="1" applyBorder="1" applyAlignment="1" applyProtection="1">
      <alignment vertical="center"/>
      <protection locked="0"/>
    </xf>
    <xf numFmtId="4" fontId="33" fillId="0" borderId="23" xfId="0" applyNumberFormat="1" applyFont="1" applyBorder="1" applyAlignment="1" applyProtection="1">
      <alignment vertical="center"/>
      <protection locked="0"/>
    </xf>
    <xf numFmtId="0" fontId="34" fillId="0" borderId="4" xfId="0" applyFont="1" applyBorder="1" applyAlignment="1">
      <alignment vertical="center"/>
    </xf>
    <xf numFmtId="0" fontId="33" fillId="3" borderId="15" xfId="0" applyFont="1" applyFill="1" applyBorder="1" applyAlignment="1" applyProtection="1">
      <alignment horizontal="left" vertical="center"/>
      <protection locked="0"/>
    </xf>
    <xf numFmtId="0" fontId="33" fillId="0" borderId="0" xfId="0" applyFont="1" applyBorder="1" applyAlignment="1">
      <alignment horizontal="center" vertical="center"/>
    </xf>
    <xf numFmtId="0" fontId="9" fillId="0" borderId="4" xfId="0" applyFont="1" applyBorder="1" applyAlignment="1">
      <alignmen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vertical="center"/>
    </xf>
    <xf numFmtId="0" fontId="9" fillId="0" borderId="0" xfId="0" applyFont="1" applyAlignment="1">
      <alignment horizontal="left" vertical="center"/>
    </xf>
    <xf numFmtId="0" fontId="0" fillId="0" borderId="20" xfId="0" applyFont="1" applyBorder="1" applyAlignment="1">
      <alignment vertical="center"/>
    </xf>
    <xf numFmtId="0" fontId="0" fillId="0" borderId="21" xfId="0"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8"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39"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0"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0" fillId="0" borderId="29" xfId="0" applyFont="1" applyBorder="1" applyAlignment="1">
      <alignment horizontal="left" vertical="center"/>
    </xf>
    <xf numFmtId="0" fontId="41" fillId="0" borderId="1" xfId="0" applyFont="1" applyBorder="1" applyAlignment="1">
      <alignment horizontal="left" vertical="center"/>
    </xf>
    <xf numFmtId="0" fontId="38" fillId="0" borderId="0" xfId="0" applyFont="1" applyAlignment="1">
      <alignment horizontal="left" vertical="center"/>
    </xf>
    <xf numFmtId="0" fontId="38" fillId="0" borderId="1" xfId="0" applyFont="1" applyBorder="1" applyAlignment="1">
      <alignment horizontal="center" vertical="center"/>
    </xf>
    <xf numFmtId="0" fontId="38"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39"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38" fillId="0" borderId="29" xfId="0" applyFont="1" applyBorder="1" applyAlignment="1">
      <alignment horizontal="left" vertical="center"/>
    </xf>
    <xf numFmtId="0" fontId="35" fillId="0" borderId="1" xfId="0" applyFont="1" applyBorder="1" applyAlignment="1">
      <alignment horizontal="left" vertical="center" wrapText="1"/>
    </xf>
    <xf numFmtId="0" fontId="38"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38" fillId="0" borderId="28" xfId="0" applyFont="1" applyBorder="1" applyAlignment="1">
      <alignment horizontal="left" vertical="center"/>
    </xf>
    <xf numFmtId="0" fontId="38" fillId="0" borderId="30" xfId="0" applyFont="1" applyBorder="1" applyAlignment="1">
      <alignment horizontal="left" vertical="center" wrapText="1"/>
    </xf>
    <xf numFmtId="0" fontId="38" fillId="0" borderId="29" xfId="0" applyFont="1" applyBorder="1" applyAlignment="1">
      <alignment horizontal="left" vertical="center" wrapText="1"/>
    </xf>
    <xf numFmtId="0" fontId="38"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8" fillId="0" borderId="30" xfId="0" applyFont="1" applyBorder="1" applyAlignment="1">
      <alignment horizontal="left" vertical="center"/>
    </xf>
    <xf numFmtId="0" fontId="38" fillId="0" borderId="31" xfId="0" applyFont="1" applyBorder="1" applyAlignment="1">
      <alignment horizontal="left" vertical="center"/>
    </xf>
    <xf numFmtId="0" fontId="40" fillId="0" borderId="0" xfId="0" applyFont="1" applyAlignment="1">
      <alignment vertical="center"/>
    </xf>
    <xf numFmtId="0" fontId="37" fillId="0" borderId="1" xfId="0" applyFont="1" applyBorder="1" applyAlignment="1">
      <alignment vertical="center"/>
    </xf>
    <xf numFmtId="0" fontId="40" fillId="0" borderId="29" xfId="0" applyFont="1" applyBorder="1" applyAlignment="1">
      <alignment vertical="center"/>
    </xf>
    <xf numFmtId="0" fontId="37" fillId="0" borderId="29" xfId="0" applyFont="1" applyBorder="1" applyAlignment="1">
      <alignment vertical="center"/>
    </xf>
    <xf numFmtId="0" fontId="0" fillId="0" borderId="1" xfId="0" applyBorder="1" applyAlignment="1">
      <alignment vertical="top"/>
    </xf>
    <xf numFmtId="49" fontId="38" fillId="0" borderId="1" xfId="0" applyNumberFormat="1" applyFont="1" applyBorder="1" applyAlignment="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0"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1" xfId="0" applyFont="1" applyBorder="1" applyAlignment="1">
      <alignment horizontal="center" vertical="center"/>
    </xf>
    <xf numFmtId="0" fontId="35" fillId="0" borderId="1" xfId="0" applyFont="1" applyBorder="1" applyAlignment="1">
      <alignment horizontal="lef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xf numFmtId="4" fontId="16"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5" fillId="0" borderId="6" xfId="0" applyNumberFormat="1" applyFont="1" applyBorder="1" applyAlignment="1">
      <alignment vertical="center"/>
    </xf>
    <xf numFmtId="0" fontId="0" fillId="0" borderId="6" xfId="0" applyFont="1" applyBorder="1" applyAlignment="1">
      <alignment vertical="center"/>
    </xf>
    <xf numFmtId="0" fontId="1" fillId="0" borderId="0" xfId="0" applyFont="1" applyAlignment="1">
      <alignment horizontal="right" vertical="center"/>
    </xf>
    <xf numFmtId="4" fontId="24" fillId="0" borderId="0" xfId="0" applyNumberFormat="1" applyFont="1" applyAlignment="1">
      <alignment vertical="center"/>
    </xf>
    <xf numFmtId="0" fontId="24" fillId="0" borderId="0" xfId="0" applyFont="1" applyAlignment="1">
      <alignment vertical="center"/>
    </xf>
    <xf numFmtId="0" fontId="23" fillId="0" borderId="0" xfId="0" applyFont="1" applyAlignment="1">
      <alignment horizontal="left" vertical="center" wrapText="1"/>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1" fillId="2" borderId="0" xfId="0" applyFont="1" applyFill="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left" vertical="center"/>
    </xf>
    <xf numFmtId="0" fontId="19" fillId="5" borderId="8" xfId="0" applyFont="1" applyFill="1" applyBorder="1" applyAlignment="1">
      <alignment horizontal="center" vertical="center"/>
    </xf>
    <xf numFmtId="0" fontId="19" fillId="5" borderId="8"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2" xfId="0" applyFont="1" applyBorder="1" applyAlignment="1">
      <alignment horizontal="center" vertical="center"/>
    </xf>
    <xf numFmtId="0" fontId="17" fillId="0" borderId="13"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Border="1" applyAlignment="1">
      <alignment horizontal="left" vertical="center"/>
    </xf>
    <xf numFmtId="0" fontId="4" fillId="4" borderId="8" xfId="0" applyFont="1" applyFill="1" applyBorder="1" applyAlignment="1">
      <alignment horizontal="left" vertical="center"/>
    </xf>
    <xf numFmtId="0" fontId="0" fillId="4" borderId="8" xfId="0" applyFont="1" applyFill="1" applyBorder="1" applyAlignment="1">
      <alignment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0" xfId="0" applyFont="1" applyAlignment="1">
      <alignment vertical="center"/>
    </xf>
    <xf numFmtId="0" fontId="2" fillId="3" borderId="0" xfId="0" applyFont="1" applyFill="1" applyAlignment="1" applyProtection="1">
      <alignment horizontal="left" vertical="center"/>
      <protection locked="0"/>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7" fillId="0" borderId="29" xfId="0" applyFont="1" applyBorder="1" applyAlignment="1">
      <alignment horizontal="left"/>
    </xf>
    <xf numFmtId="0" fontId="38" fillId="0" borderId="1" xfId="0" applyFont="1" applyBorder="1" applyAlignment="1">
      <alignment horizontal="left" vertical="center"/>
    </xf>
    <xf numFmtId="0" fontId="38" fillId="0" borderId="1" xfId="0" applyFont="1" applyBorder="1" applyAlignment="1">
      <alignment horizontal="left" vertical="top"/>
    </xf>
    <xf numFmtId="0" fontId="38" fillId="0" borderId="1" xfId="0" applyFont="1" applyBorder="1" applyAlignment="1">
      <alignment horizontal="left" vertical="center" wrapText="1"/>
    </xf>
    <xf numFmtId="0" fontId="37" fillId="0" borderId="29" xfId="0" applyFont="1" applyBorder="1" applyAlignment="1">
      <alignment horizontal="left" wrapText="1"/>
    </xf>
    <xf numFmtId="49" fontId="38"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7"/>
  <sheetViews>
    <sheetView showGridLines="0" topLeftCell="A97" workbookViewId="0"/>
  </sheetViews>
  <sheetFormatPr defaultRowHeight="10.199999999999999" x14ac:dyDescent="0.2"/>
  <cols>
    <col min="1" max="1" width="8.28515625" style="1" customWidth="1"/>
    <col min="2" max="2" width="1.7109375" style="1" customWidth="1"/>
    <col min="3" max="3" width="4.140625" style="1" customWidth="1"/>
    <col min="4" max="33" width="2.7109375" style="1" customWidth="1"/>
    <col min="34" max="34" width="3.28515625" style="1" customWidth="1"/>
    <col min="35" max="35" width="31.7109375" style="1" customWidth="1"/>
    <col min="36" max="37" width="2.42578125" style="1" customWidth="1"/>
    <col min="38" max="38" width="8.28515625" style="1" customWidth="1"/>
    <col min="39" max="39" width="3.28515625" style="1" customWidth="1"/>
    <col min="40" max="40" width="13.28515625" style="1" customWidth="1"/>
    <col min="41" max="41" width="7.42578125" style="1" customWidth="1"/>
    <col min="42" max="42" width="4.140625" style="1" customWidth="1"/>
    <col min="43" max="43" width="15.7109375" style="1" customWidth="1"/>
    <col min="44" max="44" width="13.7109375" style="1" customWidth="1"/>
    <col min="45" max="47" width="25.85546875" style="1" hidden="1" customWidth="1"/>
    <col min="48" max="49" width="21.7109375" style="1" hidden="1" customWidth="1"/>
    <col min="50" max="51" width="25" style="1" hidden="1" customWidth="1"/>
    <col min="52" max="52" width="21.7109375" style="1" hidden="1" customWidth="1"/>
    <col min="53" max="53" width="19.140625" style="1" hidden="1" customWidth="1"/>
    <col min="54" max="54" width="25" style="1" hidden="1" customWidth="1"/>
    <col min="55" max="55" width="21.7109375" style="1" hidden="1" customWidth="1"/>
    <col min="56" max="56" width="19.140625" style="1" hidden="1" customWidth="1"/>
    <col min="57" max="57" width="66.42578125" style="1" customWidth="1"/>
    <col min="71" max="91" width="9.28515625" style="1" hidden="1"/>
  </cols>
  <sheetData>
    <row r="1" spans="1:74" x14ac:dyDescent="0.2">
      <c r="A1" s="15" t="s">
        <v>0</v>
      </c>
      <c r="AZ1" s="15" t="s">
        <v>1</v>
      </c>
      <c r="BA1" s="15" t="s">
        <v>2</v>
      </c>
      <c r="BB1" s="15" t="s">
        <v>3</v>
      </c>
      <c r="BT1" s="15" t="s">
        <v>4</v>
      </c>
      <c r="BU1" s="15" t="s">
        <v>4</v>
      </c>
      <c r="BV1" s="15" t="s">
        <v>5</v>
      </c>
    </row>
    <row r="2" spans="1:74" s="1" customFormat="1" ht="36.9" customHeight="1" x14ac:dyDescent="0.2">
      <c r="AR2" s="284" t="s">
        <v>6</v>
      </c>
      <c r="AS2" s="271"/>
      <c r="AT2" s="271"/>
      <c r="AU2" s="271"/>
      <c r="AV2" s="271"/>
      <c r="AW2" s="271"/>
      <c r="AX2" s="271"/>
      <c r="AY2" s="271"/>
      <c r="AZ2" s="271"/>
      <c r="BA2" s="271"/>
      <c r="BB2" s="271"/>
      <c r="BC2" s="271"/>
      <c r="BD2" s="271"/>
      <c r="BE2" s="271"/>
      <c r="BS2" s="16" t="s">
        <v>7</v>
      </c>
      <c r="BT2" s="16" t="s">
        <v>8</v>
      </c>
    </row>
    <row r="3" spans="1:74" s="1" customFormat="1" ht="6.9" customHeight="1" x14ac:dyDescent="0.2">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7</v>
      </c>
      <c r="BT3" s="16" t="s">
        <v>9</v>
      </c>
    </row>
    <row r="4" spans="1:74" s="1" customFormat="1" ht="24.9" customHeight="1" x14ac:dyDescent="0.2">
      <c r="B4" s="19"/>
      <c r="D4" s="20" t="s">
        <v>10</v>
      </c>
      <c r="AR4" s="19"/>
      <c r="AS4" s="21" t="s">
        <v>11</v>
      </c>
      <c r="BE4" s="22" t="s">
        <v>12</v>
      </c>
      <c r="BS4" s="16" t="s">
        <v>13</v>
      </c>
    </row>
    <row r="5" spans="1:74" s="1" customFormat="1" ht="12" customHeight="1" x14ac:dyDescent="0.2">
      <c r="B5" s="19"/>
      <c r="D5" s="23" t="s">
        <v>14</v>
      </c>
      <c r="K5" s="270" t="s">
        <v>15</v>
      </c>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R5" s="19"/>
      <c r="BE5" s="267" t="s">
        <v>16</v>
      </c>
      <c r="BS5" s="16" t="s">
        <v>7</v>
      </c>
    </row>
    <row r="6" spans="1:74" s="1" customFormat="1" ht="36.9" customHeight="1" x14ac:dyDescent="0.2">
      <c r="B6" s="19"/>
      <c r="D6" s="25" t="s">
        <v>17</v>
      </c>
      <c r="K6" s="272" t="s">
        <v>18</v>
      </c>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R6" s="19"/>
      <c r="BE6" s="268"/>
      <c r="BS6" s="16" t="s">
        <v>7</v>
      </c>
    </row>
    <row r="7" spans="1:74" s="1" customFormat="1" ht="12" customHeight="1" x14ac:dyDescent="0.2">
      <c r="B7" s="19"/>
      <c r="D7" s="26" t="s">
        <v>19</v>
      </c>
      <c r="K7" s="24" t="s">
        <v>3</v>
      </c>
      <c r="AK7" s="26" t="s">
        <v>20</v>
      </c>
      <c r="AN7" s="24" t="s">
        <v>3</v>
      </c>
      <c r="AR7" s="19"/>
      <c r="BE7" s="268"/>
      <c r="BS7" s="16" t="s">
        <v>7</v>
      </c>
    </row>
    <row r="8" spans="1:74" s="1" customFormat="1" ht="12" customHeight="1" x14ac:dyDescent="0.2">
      <c r="B8" s="19"/>
      <c r="D8" s="26" t="s">
        <v>21</v>
      </c>
      <c r="K8" s="24" t="s">
        <v>22</v>
      </c>
      <c r="AK8" s="26" t="s">
        <v>23</v>
      </c>
      <c r="AN8" s="27" t="s">
        <v>24</v>
      </c>
      <c r="AR8" s="19"/>
      <c r="BE8" s="268"/>
      <c r="BS8" s="16" t="s">
        <v>7</v>
      </c>
    </row>
    <row r="9" spans="1:74" s="1" customFormat="1" ht="14.4" customHeight="1" x14ac:dyDescent="0.2">
      <c r="B9" s="19"/>
      <c r="AR9" s="19"/>
      <c r="BE9" s="268"/>
      <c r="BS9" s="16" t="s">
        <v>7</v>
      </c>
    </row>
    <row r="10" spans="1:74" s="1" customFormat="1" ht="12" customHeight="1" x14ac:dyDescent="0.2">
      <c r="B10" s="19"/>
      <c r="D10" s="26" t="s">
        <v>25</v>
      </c>
      <c r="AK10" s="26" t="s">
        <v>26</v>
      </c>
      <c r="AN10" s="24" t="s">
        <v>3</v>
      </c>
      <c r="AR10" s="19"/>
      <c r="BE10" s="268"/>
      <c r="BS10" s="16" t="s">
        <v>7</v>
      </c>
    </row>
    <row r="11" spans="1:74" s="1" customFormat="1" ht="18.45" customHeight="1" x14ac:dyDescent="0.2">
      <c r="B11" s="19"/>
      <c r="E11" s="24" t="s">
        <v>22</v>
      </c>
      <c r="AK11" s="26" t="s">
        <v>27</v>
      </c>
      <c r="AN11" s="24" t="s">
        <v>3</v>
      </c>
      <c r="AR11" s="19"/>
      <c r="BE11" s="268"/>
      <c r="BS11" s="16" t="s">
        <v>7</v>
      </c>
    </row>
    <row r="12" spans="1:74" s="1" customFormat="1" ht="6.9" customHeight="1" x14ac:dyDescent="0.2">
      <c r="B12" s="19"/>
      <c r="AR12" s="19"/>
      <c r="BE12" s="268"/>
      <c r="BS12" s="16" t="s">
        <v>7</v>
      </c>
    </row>
    <row r="13" spans="1:74" s="1" customFormat="1" ht="12" customHeight="1" x14ac:dyDescent="0.2">
      <c r="B13" s="19"/>
      <c r="D13" s="26" t="s">
        <v>28</v>
      </c>
      <c r="AK13" s="26" t="s">
        <v>26</v>
      </c>
      <c r="AN13" s="28" t="s">
        <v>29</v>
      </c>
      <c r="AR13" s="19"/>
      <c r="BE13" s="268"/>
      <c r="BS13" s="16" t="s">
        <v>7</v>
      </c>
    </row>
    <row r="14" spans="1:74" ht="13.2" x14ac:dyDescent="0.2">
      <c r="B14" s="19"/>
      <c r="E14" s="273" t="s">
        <v>29</v>
      </c>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6" t="s">
        <v>27</v>
      </c>
      <c r="AN14" s="28" t="s">
        <v>29</v>
      </c>
      <c r="AR14" s="19"/>
      <c r="BE14" s="268"/>
      <c r="BS14" s="16" t="s">
        <v>7</v>
      </c>
    </row>
    <row r="15" spans="1:74" s="1" customFormat="1" ht="6.9" customHeight="1" x14ac:dyDescent="0.2">
      <c r="B15" s="19"/>
      <c r="AR15" s="19"/>
      <c r="BE15" s="268"/>
      <c r="BS15" s="16" t="s">
        <v>4</v>
      </c>
    </row>
    <row r="16" spans="1:74" s="1" customFormat="1" ht="12" customHeight="1" x14ac:dyDescent="0.2">
      <c r="B16" s="19"/>
      <c r="D16" s="26" t="s">
        <v>30</v>
      </c>
      <c r="AK16" s="26" t="s">
        <v>26</v>
      </c>
      <c r="AN16" s="24" t="s">
        <v>3</v>
      </c>
      <c r="AR16" s="19"/>
      <c r="BE16" s="268"/>
      <c r="BS16" s="16" t="s">
        <v>4</v>
      </c>
    </row>
    <row r="17" spans="1:71" s="1" customFormat="1" ht="18.45" customHeight="1" x14ac:dyDescent="0.2">
      <c r="B17" s="19"/>
      <c r="E17" s="24" t="s">
        <v>22</v>
      </c>
      <c r="AK17" s="26" t="s">
        <v>27</v>
      </c>
      <c r="AN17" s="24" t="s">
        <v>3</v>
      </c>
      <c r="AR17" s="19"/>
      <c r="BE17" s="268"/>
      <c r="BS17" s="16" t="s">
        <v>31</v>
      </c>
    </row>
    <row r="18" spans="1:71" s="1" customFormat="1" ht="6.9" customHeight="1" x14ac:dyDescent="0.2">
      <c r="B18" s="19"/>
      <c r="AR18" s="19"/>
      <c r="BE18" s="268"/>
      <c r="BS18" s="16" t="s">
        <v>7</v>
      </c>
    </row>
    <row r="19" spans="1:71" s="1" customFormat="1" ht="12" customHeight="1" x14ac:dyDescent="0.2">
      <c r="B19" s="19"/>
      <c r="D19" s="26" t="s">
        <v>32</v>
      </c>
      <c r="AK19" s="26" t="s">
        <v>26</v>
      </c>
      <c r="AN19" s="24" t="s">
        <v>33</v>
      </c>
      <c r="AR19" s="19"/>
      <c r="BE19" s="268"/>
      <c r="BS19" s="16" t="s">
        <v>7</v>
      </c>
    </row>
    <row r="20" spans="1:71" s="1" customFormat="1" ht="18.45" customHeight="1" x14ac:dyDescent="0.2">
      <c r="B20" s="19"/>
      <c r="E20" s="24" t="s">
        <v>34</v>
      </c>
      <c r="AK20" s="26" t="s">
        <v>27</v>
      </c>
      <c r="AN20" s="24" t="s">
        <v>3</v>
      </c>
      <c r="AR20" s="19"/>
      <c r="BE20" s="268"/>
      <c r="BS20" s="16" t="s">
        <v>31</v>
      </c>
    </row>
    <row r="21" spans="1:71" s="1" customFormat="1" ht="6.9" customHeight="1" x14ac:dyDescent="0.2">
      <c r="B21" s="19"/>
      <c r="AR21" s="19"/>
      <c r="BE21" s="268"/>
    </row>
    <row r="22" spans="1:71" s="1" customFormat="1" ht="12" customHeight="1" x14ac:dyDescent="0.2">
      <c r="B22" s="19"/>
      <c r="D22" s="26" t="s">
        <v>35</v>
      </c>
      <c r="AR22" s="19"/>
      <c r="BE22" s="268"/>
    </row>
    <row r="23" spans="1:71" s="1" customFormat="1" ht="47.25" customHeight="1" x14ac:dyDescent="0.2">
      <c r="B23" s="19"/>
      <c r="E23" s="275" t="s">
        <v>36</v>
      </c>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R23" s="19"/>
      <c r="BE23" s="268"/>
    </row>
    <row r="24" spans="1:71" s="1" customFormat="1" ht="6.9" customHeight="1" x14ac:dyDescent="0.2">
      <c r="B24" s="19"/>
      <c r="AR24" s="19"/>
      <c r="BE24" s="268"/>
    </row>
    <row r="25" spans="1:71" s="1" customFormat="1" ht="6.9" customHeight="1" x14ac:dyDescent="0.2">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68"/>
    </row>
    <row r="26" spans="1:71" s="2" customFormat="1" ht="25.95" customHeight="1" x14ac:dyDescent="0.2">
      <c r="A26" s="31"/>
      <c r="B26" s="32"/>
      <c r="C26" s="31"/>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76">
        <f>ROUND(AG54,2)</f>
        <v>0</v>
      </c>
      <c r="AL26" s="277"/>
      <c r="AM26" s="277"/>
      <c r="AN26" s="277"/>
      <c r="AO26" s="277"/>
      <c r="AP26" s="31"/>
      <c r="AQ26" s="31"/>
      <c r="AR26" s="32"/>
      <c r="BE26" s="268"/>
    </row>
    <row r="27" spans="1:71" s="2" customFormat="1" ht="6.9" customHeight="1" x14ac:dyDescent="0.2">
      <c r="A27" s="31"/>
      <c r="B27" s="3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2"/>
      <c r="BE27" s="268"/>
    </row>
    <row r="28" spans="1:71" s="2" customFormat="1" ht="13.2" x14ac:dyDescent="0.2">
      <c r="A28" s="31"/>
      <c r="B28" s="32"/>
      <c r="C28" s="31"/>
      <c r="D28" s="31"/>
      <c r="E28" s="31"/>
      <c r="F28" s="31"/>
      <c r="G28" s="31"/>
      <c r="H28" s="31"/>
      <c r="I28" s="31"/>
      <c r="J28" s="31"/>
      <c r="K28" s="31"/>
      <c r="L28" s="278" t="s">
        <v>38</v>
      </c>
      <c r="M28" s="278"/>
      <c r="N28" s="278"/>
      <c r="O28" s="278"/>
      <c r="P28" s="278"/>
      <c r="Q28" s="31"/>
      <c r="R28" s="31"/>
      <c r="S28" s="31"/>
      <c r="T28" s="31"/>
      <c r="U28" s="31"/>
      <c r="V28" s="31"/>
      <c r="W28" s="278" t="s">
        <v>39</v>
      </c>
      <c r="X28" s="278"/>
      <c r="Y28" s="278"/>
      <c r="Z28" s="278"/>
      <c r="AA28" s="278"/>
      <c r="AB28" s="278"/>
      <c r="AC28" s="278"/>
      <c r="AD28" s="278"/>
      <c r="AE28" s="278"/>
      <c r="AF28" s="31"/>
      <c r="AG28" s="31"/>
      <c r="AH28" s="31"/>
      <c r="AI28" s="31"/>
      <c r="AJ28" s="31"/>
      <c r="AK28" s="278" t="s">
        <v>40</v>
      </c>
      <c r="AL28" s="278"/>
      <c r="AM28" s="278"/>
      <c r="AN28" s="278"/>
      <c r="AO28" s="278"/>
      <c r="AP28" s="31"/>
      <c r="AQ28" s="31"/>
      <c r="AR28" s="32"/>
      <c r="BE28" s="268"/>
    </row>
    <row r="29" spans="1:71" s="3" customFormat="1" ht="14.4" customHeight="1" x14ac:dyDescent="0.2">
      <c r="B29" s="36"/>
      <c r="D29" s="26" t="s">
        <v>41</v>
      </c>
      <c r="F29" s="26" t="s">
        <v>42</v>
      </c>
      <c r="L29" s="266">
        <v>0.21</v>
      </c>
      <c r="M29" s="265"/>
      <c r="N29" s="265"/>
      <c r="O29" s="265"/>
      <c r="P29" s="265"/>
      <c r="W29" s="264">
        <f>ROUND(AZ54, 2)</f>
        <v>0</v>
      </c>
      <c r="X29" s="265"/>
      <c r="Y29" s="265"/>
      <c r="Z29" s="265"/>
      <c r="AA29" s="265"/>
      <c r="AB29" s="265"/>
      <c r="AC29" s="265"/>
      <c r="AD29" s="265"/>
      <c r="AE29" s="265"/>
      <c r="AK29" s="264">
        <f>ROUND(AV54, 2)</f>
        <v>0</v>
      </c>
      <c r="AL29" s="265"/>
      <c r="AM29" s="265"/>
      <c r="AN29" s="265"/>
      <c r="AO29" s="265"/>
      <c r="AR29" s="36"/>
      <c r="BE29" s="269"/>
    </row>
    <row r="30" spans="1:71" s="3" customFormat="1" ht="14.4" customHeight="1" x14ac:dyDescent="0.2">
      <c r="B30" s="36"/>
      <c r="F30" s="26" t="s">
        <v>43</v>
      </c>
      <c r="L30" s="266">
        <v>0.15</v>
      </c>
      <c r="M30" s="265"/>
      <c r="N30" s="265"/>
      <c r="O30" s="265"/>
      <c r="P30" s="265"/>
      <c r="W30" s="264">
        <f>ROUND(BA54, 2)</f>
        <v>0</v>
      </c>
      <c r="X30" s="265"/>
      <c r="Y30" s="265"/>
      <c r="Z30" s="265"/>
      <c r="AA30" s="265"/>
      <c r="AB30" s="265"/>
      <c r="AC30" s="265"/>
      <c r="AD30" s="265"/>
      <c r="AE30" s="265"/>
      <c r="AK30" s="264">
        <f>ROUND(AW54, 2)</f>
        <v>0</v>
      </c>
      <c r="AL30" s="265"/>
      <c r="AM30" s="265"/>
      <c r="AN30" s="265"/>
      <c r="AO30" s="265"/>
      <c r="AR30" s="36"/>
      <c r="BE30" s="269"/>
    </row>
    <row r="31" spans="1:71" s="3" customFormat="1" ht="14.4" hidden="1" customHeight="1" x14ac:dyDescent="0.2">
      <c r="B31" s="36"/>
      <c r="F31" s="26" t="s">
        <v>44</v>
      </c>
      <c r="L31" s="266">
        <v>0.21</v>
      </c>
      <c r="M31" s="265"/>
      <c r="N31" s="265"/>
      <c r="O31" s="265"/>
      <c r="P31" s="265"/>
      <c r="W31" s="264">
        <f>ROUND(BB54, 2)</f>
        <v>0</v>
      </c>
      <c r="X31" s="265"/>
      <c r="Y31" s="265"/>
      <c r="Z31" s="265"/>
      <c r="AA31" s="265"/>
      <c r="AB31" s="265"/>
      <c r="AC31" s="265"/>
      <c r="AD31" s="265"/>
      <c r="AE31" s="265"/>
      <c r="AK31" s="264">
        <v>0</v>
      </c>
      <c r="AL31" s="265"/>
      <c r="AM31" s="265"/>
      <c r="AN31" s="265"/>
      <c r="AO31" s="265"/>
      <c r="AR31" s="36"/>
      <c r="BE31" s="269"/>
    </row>
    <row r="32" spans="1:71" s="3" customFormat="1" ht="14.4" hidden="1" customHeight="1" x14ac:dyDescent="0.2">
      <c r="B32" s="36"/>
      <c r="F32" s="26" t="s">
        <v>45</v>
      </c>
      <c r="L32" s="266">
        <v>0.15</v>
      </c>
      <c r="M32" s="265"/>
      <c r="N32" s="265"/>
      <c r="O32" s="265"/>
      <c r="P32" s="265"/>
      <c r="W32" s="264">
        <f>ROUND(BC54, 2)</f>
        <v>0</v>
      </c>
      <c r="X32" s="265"/>
      <c r="Y32" s="265"/>
      <c r="Z32" s="265"/>
      <c r="AA32" s="265"/>
      <c r="AB32" s="265"/>
      <c r="AC32" s="265"/>
      <c r="AD32" s="265"/>
      <c r="AE32" s="265"/>
      <c r="AK32" s="264">
        <v>0</v>
      </c>
      <c r="AL32" s="265"/>
      <c r="AM32" s="265"/>
      <c r="AN32" s="265"/>
      <c r="AO32" s="265"/>
      <c r="AR32" s="36"/>
      <c r="BE32" s="269"/>
    </row>
    <row r="33" spans="1:57" s="3" customFormat="1" ht="14.4" hidden="1" customHeight="1" x14ac:dyDescent="0.2">
      <c r="B33" s="36"/>
      <c r="F33" s="26" t="s">
        <v>46</v>
      </c>
      <c r="L33" s="266">
        <v>0</v>
      </c>
      <c r="M33" s="265"/>
      <c r="N33" s="265"/>
      <c r="O33" s="265"/>
      <c r="P33" s="265"/>
      <c r="W33" s="264">
        <f>ROUND(BD54, 2)</f>
        <v>0</v>
      </c>
      <c r="X33" s="265"/>
      <c r="Y33" s="265"/>
      <c r="Z33" s="265"/>
      <c r="AA33" s="265"/>
      <c r="AB33" s="265"/>
      <c r="AC33" s="265"/>
      <c r="AD33" s="265"/>
      <c r="AE33" s="265"/>
      <c r="AK33" s="264">
        <v>0</v>
      </c>
      <c r="AL33" s="265"/>
      <c r="AM33" s="265"/>
      <c r="AN33" s="265"/>
      <c r="AO33" s="265"/>
      <c r="AR33" s="36"/>
    </row>
    <row r="34" spans="1:57" s="2" customFormat="1" ht="6.9" customHeight="1" x14ac:dyDescent="0.2">
      <c r="A34" s="31"/>
      <c r="B34" s="32"/>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2"/>
      <c r="BE34" s="31"/>
    </row>
    <row r="35" spans="1:57" s="2" customFormat="1" ht="25.95" customHeight="1" x14ac:dyDescent="0.2">
      <c r="A35" s="31"/>
      <c r="B35" s="32"/>
      <c r="C35" s="37"/>
      <c r="D35" s="38" t="s">
        <v>47</v>
      </c>
      <c r="E35" s="39"/>
      <c r="F35" s="39"/>
      <c r="G35" s="39"/>
      <c r="H35" s="39"/>
      <c r="I35" s="39"/>
      <c r="J35" s="39"/>
      <c r="K35" s="39"/>
      <c r="L35" s="39"/>
      <c r="M35" s="39"/>
      <c r="N35" s="39"/>
      <c r="O35" s="39"/>
      <c r="P35" s="39"/>
      <c r="Q35" s="39"/>
      <c r="R35" s="39"/>
      <c r="S35" s="39"/>
      <c r="T35" s="40" t="s">
        <v>48</v>
      </c>
      <c r="U35" s="39"/>
      <c r="V35" s="39"/>
      <c r="W35" s="39"/>
      <c r="X35" s="298" t="s">
        <v>49</v>
      </c>
      <c r="Y35" s="299"/>
      <c r="Z35" s="299"/>
      <c r="AA35" s="299"/>
      <c r="AB35" s="299"/>
      <c r="AC35" s="39"/>
      <c r="AD35" s="39"/>
      <c r="AE35" s="39"/>
      <c r="AF35" s="39"/>
      <c r="AG35" s="39"/>
      <c r="AH35" s="39"/>
      <c r="AI35" s="39"/>
      <c r="AJ35" s="39"/>
      <c r="AK35" s="300">
        <f>SUM(AK26:AK33)</f>
        <v>0</v>
      </c>
      <c r="AL35" s="299"/>
      <c r="AM35" s="299"/>
      <c r="AN35" s="299"/>
      <c r="AO35" s="301"/>
      <c r="AP35" s="37"/>
      <c r="AQ35" s="37"/>
      <c r="AR35" s="32"/>
      <c r="BE35" s="31"/>
    </row>
    <row r="36" spans="1:57" s="2" customFormat="1" ht="6.9" customHeight="1" x14ac:dyDescent="0.2">
      <c r="A36" s="31"/>
      <c r="B36" s="32"/>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2"/>
      <c r="BE36" s="31"/>
    </row>
    <row r="37" spans="1:57" s="2" customFormat="1" ht="6.9" customHeight="1" x14ac:dyDescent="0.2">
      <c r="A37" s="3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c r="BE37" s="31"/>
    </row>
    <row r="41" spans="1:57" s="2" customFormat="1" ht="6.9" customHeight="1" x14ac:dyDescent="0.2">
      <c r="A41" s="3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c r="BE41" s="31"/>
    </row>
    <row r="42" spans="1:57" s="2" customFormat="1" ht="24.9" customHeight="1" x14ac:dyDescent="0.2">
      <c r="A42" s="31"/>
      <c r="B42" s="32"/>
      <c r="C42" s="20" t="s">
        <v>50</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2"/>
      <c r="BE42" s="31"/>
    </row>
    <row r="43" spans="1:57" s="2" customFormat="1" ht="6.9" customHeight="1" x14ac:dyDescent="0.2">
      <c r="A43" s="31"/>
      <c r="B43" s="32"/>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2"/>
      <c r="BE43" s="31"/>
    </row>
    <row r="44" spans="1:57" s="4" customFormat="1" ht="12" customHeight="1" x14ac:dyDescent="0.2">
      <c r="B44" s="45"/>
      <c r="C44" s="26" t="s">
        <v>14</v>
      </c>
      <c r="L44" s="4" t="str">
        <f>K5</f>
        <v>106-18-3</v>
      </c>
      <c r="AR44" s="45"/>
    </row>
    <row r="45" spans="1:57" s="5" customFormat="1" ht="36.9" customHeight="1" x14ac:dyDescent="0.2">
      <c r="B45" s="46"/>
      <c r="C45" s="47" t="s">
        <v>17</v>
      </c>
      <c r="L45" s="289" t="str">
        <f>K6</f>
        <v>DPMP, nástavba dispečinku</v>
      </c>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R45" s="46"/>
    </row>
    <row r="46" spans="1:57" s="2" customFormat="1" ht="6.9" customHeight="1" x14ac:dyDescent="0.2">
      <c r="A46" s="31"/>
      <c r="B46" s="32"/>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2"/>
      <c r="BE46" s="31"/>
    </row>
    <row r="47" spans="1:57" s="2" customFormat="1" ht="12" customHeight="1" x14ac:dyDescent="0.2">
      <c r="A47" s="31"/>
      <c r="B47" s="32"/>
      <c r="C47" s="26" t="s">
        <v>21</v>
      </c>
      <c r="D47" s="31"/>
      <c r="E47" s="31"/>
      <c r="F47" s="31"/>
      <c r="G47" s="31"/>
      <c r="H47" s="31"/>
      <c r="I47" s="31"/>
      <c r="J47" s="31"/>
      <c r="K47" s="31"/>
      <c r="L47" s="48" t="str">
        <f>IF(K8="","",K8)</f>
        <v xml:space="preserve"> </v>
      </c>
      <c r="M47" s="31"/>
      <c r="N47" s="31"/>
      <c r="O47" s="31"/>
      <c r="P47" s="31"/>
      <c r="Q47" s="31"/>
      <c r="R47" s="31"/>
      <c r="S47" s="31"/>
      <c r="T47" s="31"/>
      <c r="U47" s="31"/>
      <c r="V47" s="31"/>
      <c r="W47" s="31"/>
      <c r="X47" s="31"/>
      <c r="Y47" s="31"/>
      <c r="Z47" s="31"/>
      <c r="AA47" s="31"/>
      <c r="AB47" s="31"/>
      <c r="AC47" s="31"/>
      <c r="AD47" s="31"/>
      <c r="AE47" s="31"/>
      <c r="AF47" s="31"/>
      <c r="AG47" s="31"/>
      <c r="AH47" s="31"/>
      <c r="AI47" s="26" t="s">
        <v>23</v>
      </c>
      <c r="AJ47" s="31"/>
      <c r="AK47" s="31"/>
      <c r="AL47" s="31"/>
      <c r="AM47" s="291" t="str">
        <f>IF(AN8= "","",AN8)</f>
        <v>28. 5. 2020</v>
      </c>
      <c r="AN47" s="291"/>
      <c r="AO47" s="31"/>
      <c r="AP47" s="31"/>
      <c r="AQ47" s="31"/>
      <c r="AR47" s="32"/>
      <c r="BE47" s="31"/>
    </row>
    <row r="48" spans="1:57" s="2" customFormat="1" ht="6.9" customHeight="1" x14ac:dyDescent="0.2">
      <c r="A48" s="31"/>
      <c r="B48" s="32"/>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2"/>
      <c r="BE48" s="31"/>
    </row>
    <row r="49" spans="1:90" s="2" customFormat="1" ht="15.15" customHeight="1" x14ac:dyDescent="0.2">
      <c r="A49" s="31"/>
      <c r="B49" s="32"/>
      <c r="C49" s="26" t="s">
        <v>25</v>
      </c>
      <c r="D49" s="31"/>
      <c r="E49" s="31"/>
      <c r="F49" s="31"/>
      <c r="G49" s="31"/>
      <c r="H49" s="31"/>
      <c r="I49" s="31"/>
      <c r="J49" s="31"/>
      <c r="K49" s="31"/>
      <c r="L49" s="4" t="str">
        <f>IF(E11= "","",E11)</f>
        <v xml:space="preserve"> </v>
      </c>
      <c r="M49" s="31"/>
      <c r="N49" s="31"/>
      <c r="O49" s="31"/>
      <c r="P49" s="31"/>
      <c r="Q49" s="31"/>
      <c r="R49" s="31"/>
      <c r="S49" s="31"/>
      <c r="T49" s="31"/>
      <c r="U49" s="31"/>
      <c r="V49" s="31"/>
      <c r="W49" s="31"/>
      <c r="X49" s="31"/>
      <c r="Y49" s="31"/>
      <c r="Z49" s="31"/>
      <c r="AA49" s="31"/>
      <c r="AB49" s="31"/>
      <c r="AC49" s="31"/>
      <c r="AD49" s="31"/>
      <c r="AE49" s="31"/>
      <c r="AF49" s="31"/>
      <c r="AG49" s="31"/>
      <c r="AH49" s="31"/>
      <c r="AI49" s="26" t="s">
        <v>30</v>
      </c>
      <c r="AJ49" s="31"/>
      <c r="AK49" s="31"/>
      <c r="AL49" s="31"/>
      <c r="AM49" s="292" t="str">
        <f>IF(E17="","",E17)</f>
        <v xml:space="preserve"> </v>
      </c>
      <c r="AN49" s="293"/>
      <c r="AO49" s="293"/>
      <c r="AP49" s="293"/>
      <c r="AQ49" s="31"/>
      <c r="AR49" s="32"/>
      <c r="AS49" s="294" t="s">
        <v>51</v>
      </c>
      <c r="AT49" s="295"/>
      <c r="AU49" s="50"/>
      <c r="AV49" s="50"/>
      <c r="AW49" s="50"/>
      <c r="AX49" s="50"/>
      <c r="AY49" s="50"/>
      <c r="AZ49" s="50"/>
      <c r="BA49" s="50"/>
      <c r="BB49" s="50"/>
      <c r="BC49" s="50"/>
      <c r="BD49" s="51"/>
      <c r="BE49" s="31"/>
    </row>
    <row r="50" spans="1:90" s="2" customFormat="1" ht="15.15" customHeight="1" x14ac:dyDescent="0.2">
      <c r="A50" s="31"/>
      <c r="B50" s="32"/>
      <c r="C50" s="26" t="s">
        <v>28</v>
      </c>
      <c r="D50" s="31"/>
      <c r="E50" s="31"/>
      <c r="F50" s="31"/>
      <c r="G50" s="31"/>
      <c r="H50" s="31"/>
      <c r="I50" s="31"/>
      <c r="J50" s="31"/>
      <c r="K50" s="31"/>
      <c r="L50" s="4" t="str">
        <f>IF(E14= "Vyplň údaj","",E14)</f>
        <v/>
      </c>
      <c r="M50" s="31"/>
      <c r="N50" s="31"/>
      <c r="O50" s="31"/>
      <c r="P50" s="31"/>
      <c r="Q50" s="31"/>
      <c r="R50" s="31"/>
      <c r="S50" s="31"/>
      <c r="T50" s="31"/>
      <c r="U50" s="31"/>
      <c r="V50" s="31"/>
      <c r="W50" s="31"/>
      <c r="X50" s="31"/>
      <c r="Y50" s="31"/>
      <c r="Z50" s="31"/>
      <c r="AA50" s="31"/>
      <c r="AB50" s="31"/>
      <c r="AC50" s="31"/>
      <c r="AD50" s="31"/>
      <c r="AE50" s="31"/>
      <c r="AF50" s="31"/>
      <c r="AG50" s="31"/>
      <c r="AH50" s="31"/>
      <c r="AI50" s="26" t="s">
        <v>32</v>
      </c>
      <c r="AJ50" s="31"/>
      <c r="AK50" s="31"/>
      <c r="AL50" s="31"/>
      <c r="AM50" s="292" t="str">
        <f>IF(E20="","",E20)</f>
        <v>CreoPlan s.r.o.</v>
      </c>
      <c r="AN50" s="293"/>
      <c r="AO50" s="293"/>
      <c r="AP50" s="293"/>
      <c r="AQ50" s="31"/>
      <c r="AR50" s="32"/>
      <c r="AS50" s="296"/>
      <c r="AT50" s="297"/>
      <c r="AU50" s="52"/>
      <c r="AV50" s="52"/>
      <c r="AW50" s="52"/>
      <c r="AX50" s="52"/>
      <c r="AY50" s="52"/>
      <c r="AZ50" s="52"/>
      <c r="BA50" s="52"/>
      <c r="BB50" s="52"/>
      <c r="BC50" s="52"/>
      <c r="BD50" s="53"/>
      <c r="BE50" s="31"/>
    </row>
    <row r="51" spans="1:90" s="2" customFormat="1" ht="10.95" customHeight="1" x14ac:dyDescent="0.2">
      <c r="A51" s="31"/>
      <c r="B51" s="32"/>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2"/>
      <c r="AS51" s="296"/>
      <c r="AT51" s="297"/>
      <c r="AU51" s="52"/>
      <c r="AV51" s="52"/>
      <c r="AW51" s="52"/>
      <c r="AX51" s="52"/>
      <c r="AY51" s="52"/>
      <c r="AZ51" s="52"/>
      <c r="BA51" s="52"/>
      <c r="BB51" s="52"/>
      <c r="BC51" s="52"/>
      <c r="BD51" s="53"/>
      <c r="BE51" s="31"/>
    </row>
    <row r="52" spans="1:90" s="2" customFormat="1" ht="29.25" customHeight="1" x14ac:dyDescent="0.2">
      <c r="A52" s="31"/>
      <c r="B52" s="32"/>
      <c r="C52" s="285" t="s">
        <v>52</v>
      </c>
      <c r="D52" s="286"/>
      <c r="E52" s="286"/>
      <c r="F52" s="286"/>
      <c r="G52" s="286"/>
      <c r="H52" s="54"/>
      <c r="I52" s="287" t="s">
        <v>53</v>
      </c>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8" t="s">
        <v>54</v>
      </c>
      <c r="AH52" s="286"/>
      <c r="AI52" s="286"/>
      <c r="AJ52" s="286"/>
      <c r="AK52" s="286"/>
      <c r="AL52" s="286"/>
      <c r="AM52" s="286"/>
      <c r="AN52" s="287" t="s">
        <v>55</v>
      </c>
      <c r="AO52" s="286"/>
      <c r="AP52" s="286"/>
      <c r="AQ52" s="55" t="s">
        <v>56</v>
      </c>
      <c r="AR52" s="32"/>
      <c r="AS52" s="56" t="s">
        <v>57</v>
      </c>
      <c r="AT52" s="57" t="s">
        <v>58</v>
      </c>
      <c r="AU52" s="57" t="s">
        <v>59</v>
      </c>
      <c r="AV52" s="57" t="s">
        <v>60</v>
      </c>
      <c r="AW52" s="57" t="s">
        <v>61</v>
      </c>
      <c r="AX52" s="57" t="s">
        <v>62</v>
      </c>
      <c r="AY52" s="57" t="s">
        <v>63</v>
      </c>
      <c r="AZ52" s="57" t="s">
        <v>64</v>
      </c>
      <c r="BA52" s="57" t="s">
        <v>65</v>
      </c>
      <c r="BB52" s="57" t="s">
        <v>66</v>
      </c>
      <c r="BC52" s="57" t="s">
        <v>67</v>
      </c>
      <c r="BD52" s="58" t="s">
        <v>68</v>
      </c>
      <c r="BE52" s="31"/>
    </row>
    <row r="53" spans="1:90" s="2" customFormat="1" ht="10.95" customHeight="1" x14ac:dyDescent="0.2">
      <c r="A53" s="31"/>
      <c r="B53" s="32"/>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2"/>
      <c r="AS53" s="59"/>
      <c r="AT53" s="60"/>
      <c r="AU53" s="60"/>
      <c r="AV53" s="60"/>
      <c r="AW53" s="60"/>
      <c r="AX53" s="60"/>
      <c r="AY53" s="60"/>
      <c r="AZ53" s="60"/>
      <c r="BA53" s="60"/>
      <c r="BB53" s="60"/>
      <c r="BC53" s="60"/>
      <c r="BD53" s="61"/>
      <c r="BE53" s="31"/>
    </row>
    <row r="54" spans="1:90" s="6" customFormat="1" ht="32.4" customHeight="1" x14ac:dyDescent="0.2">
      <c r="B54" s="62"/>
      <c r="C54" s="63" t="s">
        <v>69</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282">
        <f>ROUND(AG55,2)</f>
        <v>0</v>
      </c>
      <c r="AH54" s="282"/>
      <c r="AI54" s="282"/>
      <c r="AJ54" s="282"/>
      <c r="AK54" s="282"/>
      <c r="AL54" s="282"/>
      <c r="AM54" s="282"/>
      <c r="AN54" s="283">
        <f>SUM(AG54,AT54)</f>
        <v>0</v>
      </c>
      <c r="AO54" s="283"/>
      <c r="AP54" s="283"/>
      <c r="AQ54" s="66" t="s">
        <v>3</v>
      </c>
      <c r="AR54" s="62"/>
      <c r="AS54" s="67">
        <f>ROUND(AS55,2)</f>
        <v>0</v>
      </c>
      <c r="AT54" s="68">
        <f>ROUND(SUM(AV54:AW54),2)</f>
        <v>0</v>
      </c>
      <c r="AU54" s="69">
        <f>ROUND(AU55,5)</f>
        <v>0</v>
      </c>
      <c r="AV54" s="68">
        <f>ROUND(AZ54*L29,2)</f>
        <v>0</v>
      </c>
      <c r="AW54" s="68">
        <f>ROUND(BA54*L30,2)</f>
        <v>0</v>
      </c>
      <c r="AX54" s="68">
        <f>ROUND(BB54*L29,2)</f>
        <v>0</v>
      </c>
      <c r="AY54" s="68">
        <f>ROUND(BC54*L30,2)</f>
        <v>0</v>
      </c>
      <c r="AZ54" s="68">
        <f>ROUND(AZ55,2)</f>
        <v>0</v>
      </c>
      <c r="BA54" s="68">
        <f>ROUND(BA55,2)</f>
        <v>0</v>
      </c>
      <c r="BB54" s="68">
        <f>ROUND(BB55,2)</f>
        <v>0</v>
      </c>
      <c r="BC54" s="68">
        <f>ROUND(BC55,2)</f>
        <v>0</v>
      </c>
      <c r="BD54" s="70">
        <f>ROUND(BD55,2)</f>
        <v>0</v>
      </c>
      <c r="BS54" s="71" t="s">
        <v>70</v>
      </c>
      <c r="BT54" s="71" t="s">
        <v>71</v>
      </c>
      <c r="BV54" s="71" t="s">
        <v>72</v>
      </c>
      <c r="BW54" s="71" t="s">
        <v>5</v>
      </c>
      <c r="BX54" s="71" t="s">
        <v>73</v>
      </c>
      <c r="CL54" s="71" t="s">
        <v>3</v>
      </c>
    </row>
    <row r="55" spans="1:90" s="7" customFormat="1" ht="16.5" customHeight="1" x14ac:dyDescent="0.2">
      <c r="A55" s="72" t="s">
        <v>74</v>
      </c>
      <c r="B55" s="73"/>
      <c r="C55" s="74"/>
      <c r="D55" s="281" t="s">
        <v>15</v>
      </c>
      <c r="E55" s="281"/>
      <c r="F55" s="281"/>
      <c r="G55" s="281"/>
      <c r="H55" s="281"/>
      <c r="I55" s="75"/>
      <c r="J55" s="281" t="s">
        <v>18</v>
      </c>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79">
        <f>'106-18-3 - DPMP, nástavba...'!J28</f>
        <v>0</v>
      </c>
      <c r="AH55" s="280"/>
      <c r="AI55" s="280"/>
      <c r="AJ55" s="280"/>
      <c r="AK55" s="280"/>
      <c r="AL55" s="280"/>
      <c r="AM55" s="280"/>
      <c r="AN55" s="279">
        <f>SUM(AG55,AT55)</f>
        <v>0</v>
      </c>
      <c r="AO55" s="280"/>
      <c r="AP55" s="280"/>
      <c r="AQ55" s="76" t="s">
        <v>75</v>
      </c>
      <c r="AR55" s="73"/>
      <c r="AS55" s="77">
        <v>0</v>
      </c>
      <c r="AT55" s="78">
        <f>ROUND(SUM(AV55:AW55),2)</f>
        <v>0</v>
      </c>
      <c r="AU55" s="79">
        <f>'106-18-3 - DPMP, nástavba...'!P117</f>
        <v>0</v>
      </c>
      <c r="AV55" s="78">
        <f>'106-18-3 - DPMP, nástavba...'!J31</f>
        <v>0</v>
      </c>
      <c r="AW55" s="78">
        <f>'106-18-3 - DPMP, nástavba...'!J32</f>
        <v>0</v>
      </c>
      <c r="AX55" s="78">
        <f>'106-18-3 - DPMP, nástavba...'!J33</f>
        <v>0</v>
      </c>
      <c r="AY55" s="78">
        <f>'106-18-3 - DPMP, nástavba...'!J34</f>
        <v>0</v>
      </c>
      <c r="AZ55" s="78">
        <f>'106-18-3 - DPMP, nástavba...'!F31</f>
        <v>0</v>
      </c>
      <c r="BA55" s="78">
        <f>'106-18-3 - DPMP, nástavba...'!F32</f>
        <v>0</v>
      </c>
      <c r="BB55" s="78">
        <f>'106-18-3 - DPMP, nástavba...'!F33</f>
        <v>0</v>
      </c>
      <c r="BC55" s="78">
        <f>'106-18-3 - DPMP, nástavba...'!F34</f>
        <v>0</v>
      </c>
      <c r="BD55" s="80">
        <f>'106-18-3 - DPMP, nástavba...'!F35</f>
        <v>0</v>
      </c>
      <c r="BT55" s="81" t="s">
        <v>76</v>
      </c>
      <c r="BU55" s="81" t="s">
        <v>77</v>
      </c>
      <c r="BV55" s="81" t="s">
        <v>72</v>
      </c>
      <c r="BW55" s="81" t="s">
        <v>5</v>
      </c>
      <c r="BX55" s="81" t="s">
        <v>73</v>
      </c>
      <c r="CL55" s="81" t="s">
        <v>3</v>
      </c>
    </row>
    <row r="56" spans="1:90" s="2" customFormat="1" ht="30" customHeight="1" x14ac:dyDescent="0.2">
      <c r="A56" s="31"/>
      <c r="B56" s="32"/>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2"/>
      <c r="AS56" s="31"/>
      <c r="AT56" s="31"/>
      <c r="AU56" s="31"/>
      <c r="AV56" s="31"/>
      <c r="AW56" s="31"/>
      <c r="AX56" s="31"/>
      <c r="AY56" s="31"/>
      <c r="AZ56" s="31"/>
      <c r="BA56" s="31"/>
      <c r="BB56" s="31"/>
      <c r="BC56" s="31"/>
      <c r="BD56" s="31"/>
      <c r="BE56" s="31"/>
    </row>
    <row r="57" spans="1:90" s="2" customFormat="1" ht="6.9" customHeight="1" x14ac:dyDescent="0.2">
      <c r="A57" s="31"/>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32"/>
      <c r="AS57" s="31"/>
      <c r="AT57" s="31"/>
      <c r="AU57" s="31"/>
      <c r="AV57" s="31"/>
      <c r="AW57" s="31"/>
      <c r="AX57" s="31"/>
      <c r="AY57" s="31"/>
      <c r="AZ57" s="31"/>
      <c r="BA57" s="31"/>
      <c r="BB57" s="31"/>
      <c r="BC57" s="31"/>
      <c r="BD57" s="31"/>
      <c r="BE57" s="31"/>
    </row>
  </sheetData>
  <mergeCells count="42">
    <mergeCell ref="AR2:BE2"/>
    <mergeCell ref="C52:G52"/>
    <mergeCell ref="I52:AF52"/>
    <mergeCell ref="AG52:AM52"/>
    <mergeCell ref="AN52:AP52"/>
    <mergeCell ref="L45:AO45"/>
    <mergeCell ref="AM47:AN47"/>
    <mergeCell ref="AM49:AP49"/>
    <mergeCell ref="AS49:AT51"/>
    <mergeCell ref="AM50:AP50"/>
    <mergeCell ref="W33:AE33"/>
    <mergeCell ref="AK33:AO33"/>
    <mergeCell ref="L33:P33"/>
    <mergeCell ref="X35:AB35"/>
    <mergeCell ref="AK35:AO35"/>
    <mergeCell ref="AK31:AO31"/>
    <mergeCell ref="AN55:AP55"/>
    <mergeCell ref="AG55:AM55"/>
    <mergeCell ref="D55:H55"/>
    <mergeCell ref="J55:AF55"/>
    <mergeCell ref="AG54:AM54"/>
    <mergeCell ref="AN54:AP54"/>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L31:P31"/>
  </mergeCells>
  <hyperlinks>
    <hyperlink ref="A55" location="'106-18-3 - DPMP, nástavba...'!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561"/>
  <sheetViews>
    <sheetView showGridLines="0" tabSelected="1" topLeftCell="A459" workbookViewId="0">
      <selection activeCell="F422" sqref="F422"/>
    </sheetView>
  </sheetViews>
  <sheetFormatPr defaultRowHeight="10.199999999999999" x14ac:dyDescent="0.2"/>
  <cols>
    <col min="1" max="1" width="8.28515625" style="1" customWidth="1"/>
    <col min="2" max="2" width="1.7109375" style="1" customWidth="1"/>
    <col min="3" max="3" width="4.140625" style="1" customWidth="1"/>
    <col min="4" max="4" width="4.28515625" style="1" customWidth="1"/>
    <col min="5" max="5" width="17.140625" style="1" customWidth="1"/>
    <col min="6" max="6" width="100.85546875" style="1" customWidth="1"/>
    <col min="7" max="7" width="7" style="1" customWidth="1"/>
    <col min="8" max="8" width="11.42578125" style="1" customWidth="1"/>
    <col min="9" max="9" width="20.140625" style="82" customWidth="1"/>
    <col min="10" max="11" width="20.140625" style="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x14ac:dyDescent="0.2">
      <c r="I2" s="82"/>
      <c r="L2" s="284" t="s">
        <v>6</v>
      </c>
      <c r="M2" s="271"/>
      <c r="N2" s="271"/>
      <c r="O2" s="271"/>
      <c r="P2" s="271"/>
      <c r="Q2" s="271"/>
      <c r="R2" s="271"/>
      <c r="S2" s="271"/>
      <c r="T2" s="271"/>
      <c r="U2" s="271"/>
      <c r="V2" s="271"/>
      <c r="AT2" s="16" t="s">
        <v>5</v>
      </c>
    </row>
    <row r="3" spans="1:46" s="1" customFormat="1" ht="6.9" customHeight="1" x14ac:dyDescent="0.2">
      <c r="B3" s="17"/>
      <c r="C3" s="18"/>
      <c r="D3" s="18"/>
      <c r="E3" s="18"/>
      <c r="F3" s="18"/>
      <c r="G3" s="18"/>
      <c r="H3" s="18"/>
      <c r="I3" s="83"/>
      <c r="J3" s="18"/>
      <c r="K3" s="18"/>
      <c r="L3" s="19"/>
      <c r="AT3" s="16" t="s">
        <v>78</v>
      </c>
    </row>
    <row r="4" spans="1:46" s="1" customFormat="1" ht="24.9" customHeight="1" x14ac:dyDescent="0.2">
      <c r="B4" s="19"/>
      <c r="D4" s="20" t="s">
        <v>79</v>
      </c>
      <c r="I4" s="82"/>
      <c r="L4" s="19"/>
      <c r="M4" s="84" t="s">
        <v>11</v>
      </c>
      <c r="AT4" s="16" t="s">
        <v>4</v>
      </c>
    </row>
    <row r="5" spans="1:46" s="1" customFormat="1" ht="6.9" customHeight="1" x14ac:dyDescent="0.2">
      <c r="B5" s="19"/>
      <c r="I5" s="82"/>
      <c r="L5" s="19"/>
    </row>
    <row r="6" spans="1:46" s="2" customFormat="1" ht="12" customHeight="1" x14ac:dyDescent="0.2">
      <c r="A6" s="31"/>
      <c r="B6" s="32"/>
      <c r="C6" s="31"/>
      <c r="D6" s="26" t="s">
        <v>17</v>
      </c>
      <c r="E6" s="31"/>
      <c r="F6" s="31"/>
      <c r="G6" s="31"/>
      <c r="H6" s="31"/>
      <c r="I6" s="85"/>
      <c r="J6" s="31"/>
      <c r="K6" s="31"/>
      <c r="L6" s="86"/>
      <c r="S6" s="31"/>
      <c r="T6" s="31"/>
      <c r="U6" s="31"/>
      <c r="V6" s="31"/>
      <c r="W6" s="31"/>
      <c r="X6" s="31"/>
      <c r="Y6" s="31"/>
      <c r="Z6" s="31"/>
      <c r="AA6" s="31"/>
      <c r="AB6" s="31"/>
      <c r="AC6" s="31"/>
      <c r="AD6" s="31"/>
      <c r="AE6" s="31"/>
    </row>
    <row r="7" spans="1:46" s="2" customFormat="1" ht="16.5" customHeight="1" x14ac:dyDescent="0.2">
      <c r="A7" s="31"/>
      <c r="B7" s="32"/>
      <c r="C7" s="31"/>
      <c r="D7" s="31"/>
      <c r="E7" s="289" t="s">
        <v>18</v>
      </c>
      <c r="F7" s="302"/>
      <c r="G7" s="302"/>
      <c r="H7" s="302"/>
      <c r="I7" s="85"/>
      <c r="J7" s="31"/>
      <c r="K7" s="31"/>
      <c r="L7" s="86"/>
      <c r="S7" s="31"/>
      <c r="T7" s="31"/>
      <c r="U7" s="31"/>
      <c r="V7" s="31"/>
      <c r="W7" s="31"/>
      <c r="X7" s="31"/>
      <c r="Y7" s="31"/>
      <c r="Z7" s="31"/>
      <c r="AA7" s="31"/>
      <c r="AB7" s="31"/>
      <c r="AC7" s="31"/>
      <c r="AD7" s="31"/>
      <c r="AE7" s="31"/>
    </row>
    <row r="8" spans="1:46" s="2" customFormat="1" x14ac:dyDescent="0.2">
      <c r="A8" s="31"/>
      <c r="B8" s="32"/>
      <c r="C8" s="31"/>
      <c r="D8" s="31"/>
      <c r="E8" s="31"/>
      <c r="F8" s="31"/>
      <c r="G8" s="31"/>
      <c r="H8" s="31"/>
      <c r="I8" s="85"/>
      <c r="J8" s="31"/>
      <c r="K8" s="31"/>
      <c r="L8" s="86"/>
      <c r="S8" s="31"/>
      <c r="T8" s="31"/>
      <c r="U8" s="31"/>
      <c r="V8" s="31"/>
      <c r="W8" s="31"/>
      <c r="X8" s="31"/>
      <c r="Y8" s="31"/>
      <c r="Z8" s="31"/>
      <c r="AA8" s="31"/>
      <c r="AB8" s="31"/>
      <c r="AC8" s="31"/>
      <c r="AD8" s="31"/>
      <c r="AE8" s="31"/>
    </row>
    <row r="9" spans="1:46" s="2" customFormat="1" ht="12" customHeight="1" x14ac:dyDescent="0.2">
      <c r="A9" s="31"/>
      <c r="B9" s="32"/>
      <c r="C9" s="31"/>
      <c r="D9" s="26" t="s">
        <v>19</v>
      </c>
      <c r="E9" s="31"/>
      <c r="F9" s="24" t="s">
        <v>3</v>
      </c>
      <c r="G9" s="31"/>
      <c r="H9" s="31"/>
      <c r="I9" s="87" t="s">
        <v>20</v>
      </c>
      <c r="J9" s="24" t="s">
        <v>3</v>
      </c>
      <c r="K9" s="31"/>
      <c r="L9" s="86"/>
      <c r="S9" s="31"/>
      <c r="T9" s="31"/>
      <c r="U9" s="31"/>
      <c r="V9" s="31"/>
      <c r="W9" s="31"/>
      <c r="X9" s="31"/>
      <c r="Y9" s="31"/>
      <c r="Z9" s="31"/>
      <c r="AA9" s="31"/>
      <c r="AB9" s="31"/>
      <c r="AC9" s="31"/>
      <c r="AD9" s="31"/>
      <c r="AE9" s="31"/>
    </row>
    <row r="10" spans="1:46" s="2" customFormat="1" ht="12" customHeight="1" x14ac:dyDescent="0.2">
      <c r="A10" s="31"/>
      <c r="B10" s="32"/>
      <c r="C10" s="31"/>
      <c r="D10" s="26" t="s">
        <v>21</v>
      </c>
      <c r="E10" s="31"/>
      <c r="F10" s="24" t="s">
        <v>22</v>
      </c>
      <c r="G10" s="31"/>
      <c r="H10" s="31"/>
      <c r="I10" s="87" t="s">
        <v>23</v>
      </c>
      <c r="J10" s="49" t="str">
        <f>'Rekapitulace stavby'!AN8</f>
        <v>28. 5. 2020</v>
      </c>
      <c r="K10" s="31"/>
      <c r="L10" s="86"/>
      <c r="S10" s="31"/>
      <c r="T10" s="31"/>
      <c r="U10" s="31"/>
      <c r="V10" s="31"/>
      <c r="W10" s="31"/>
      <c r="X10" s="31"/>
      <c r="Y10" s="31"/>
      <c r="Z10" s="31"/>
      <c r="AA10" s="31"/>
      <c r="AB10" s="31"/>
      <c r="AC10" s="31"/>
      <c r="AD10" s="31"/>
      <c r="AE10" s="31"/>
    </row>
    <row r="11" spans="1:46" s="2" customFormat="1" ht="10.95" customHeight="1" x14ac:dyDescent="0.2">
      <c r="A11" s="31"/>
      <c r="B11" s="32"/>
      <c r="C11" s="31"/>
      <c r="D11" s="31"/>
      <c r="E11" s="31"/>
      <c r="F11" s="31"/>
      <c r="G11" s="31"/>
      <c r="H11" s="31"/>
      <c r="I11" s="85"/>
      <c r="J11" s="31"/>
      <c r="K11" s="31"/>
      <c r="L11" s="86"/>
      <c r="S11" s="31"/>
      <c r="T11" s="31"/>
      <c r="U11" s="31"/>
      <c r="V11" s="31"/>
      <c r="W11" s="31"/>
      <c r="X11" s="31"/>
      <c r="Y11" s="31"/>
      <c r="Z11" s="31"/>
      <c r="AA11" s="31"/>
      <c r="AB11" s="31"/>
      <c r="AC11" s="31"/>
      <c r="AD11" s="31"/>
      <c r="AE11" s="31"/>
    </row>
    <row r="12" spans="1:46" s="2" customFormat="1" ht="12" customHeight="1" x14ac:dyDescent="0.2">
      <c r="A12" s="31"/>
      <c r="B12" s="32"/>
      <c r="C12" s="31"/>
      <c r="D12" s="26" t="s">
        <v>25</v>
      </c>
      <c r="E12" s="31"/>
      <c r="F12" s="31"/>
      <c r="G12" s="31"/>
      <c r="H12" s="31"/>
      <c r="I12" s="87" t="s">
        <v>26</v>
      </c>
      <c r="J12" s="24" t="str">
        <f>IF('Rekapitulace stavby'!AN10="","",'Rekapitulace stavby'!AN10)</f>
        <v/>
      </c>
      <c r="K12" s="31"/>
      <c r="L12" s="86"/>
      <c r="S12" s="31"/>
      <c r="T12" s="31"/>
      <c r="U12" s="31"/>
      <c r="V12" s="31"/>
      <c r="W12" s="31"/>
      <c r="X12" s="31"/>
      <c r="Y12" s="31"/>
      <c r="Z12" s="31"/>
      <c r="AA12" s="31"/>
      <c r="AB12" s="31"/>
      <c r="AC12" s="31"/>
      <c r="AD12" s="31"/>
      <c r="AE12" s="31"/>
    </row>
    <row r="13" spans="1:46" s="2" customFormat="1" ht="18" customHeight="1" x14ac:dyDescent="0.2">
      <c r="A13" s="31"/>
      <c r="B13" s="32"/>
      <c r="C13" s="31"/>
      <c r="D13" s="31"/>
      <c r="E13" s="24" t="str">
        <f>IF('Rekapitulace stavby'!E11="","",'Rekapitulace stavby'!E11)</f>
        <v xml:space="preserve"> </v>
      </c>
      <c r="F13" s="31"/>
      <c r="G13" s="31"/>
      <c r="H13" s="31"/>
      <c r="I13" s="87" t="s">
        <v>27</v>
      </c>
      <c r="J13" s="24" t="str">
        <f>IF('Rekapitulace stavby'!AN11="","",'Rekapitulace stavby'!AN11)</f>
        <v/>
      </c>
      <c r="K13" s="31"/>
      <c r="L13" s="86"/>
      <c r="S13" s="31"/>
      <c r="T13" s="31"/>
      <c r="U13" s="31"/>
      <c r="V13" s="31"/>
      <c r="W13" s="31"/>
      <c r="X13" s="31"/>
      <c r="Y13" s="31"/>
      <c r="Z13" s="31"/>
      <c r="AA13" s="31"/>
      <c r="AB13" s="31"/>
      <c r="AC13" s="31"/>
      <c r="AD13" s="31"/>
      <c r="AE13" s="31"/>
    </row>
    <row r="14" spans="1:46" s="2" customFormat="1" ht="6.9" customHeight="1" x14ac:dyDescent="0.2">
      <c r="A14" s="31"/>
      <c r="B14" s="32"/>
      <c r="C14" s="31"/>
      <c r="D14" s="31"/>
      <c r="E14" s="31"/>
      <c r="F14" s="31"/>
      <c r="G14" s="31"/>
      <c r="H14" s="31"/>
      <c r="I14" s="85"/>
      <c r="J14" s="31"/>
      <c r="K14" s="31"/>
      <c r="L14" s="86"/>
      <c r="S14" s="31"/>
      <c r="T14" s="31"/>
      <c r="U14" s="31"/>
      <c r="V14" s="31"/>
      <c r="W14" s="31"/>
      <c r="X14" s="31"/>
      <c r="Y14" s="31"/>
      <c r="Z14" s="31"/>
      <c r="AA14" s="31"/>
      <c r="AB14" s="31"/>
      <c r="AC14" s="31"/>
      <c r="AD14" s="31"/>
      <c r="AE14" s="31"/>
    </row>
    <row r="15" spans="1:46" s="2" customFormat="1" ht="12" customHeight="1" x14ac:dyDescent="0.2">
      <c r="A15" s="31"/>
      <c r="B15" s="32"/>
      <c r="C15" s="31"/>
      <c r="D15" s="26" t="s">
        <v>28</v>
      </c>
      <c r="E15" s="31"/>
      <c r="F15" s="31"/>
      <c r="G15" s="31"/>
      <c r="H15" s="31"/>
      <c r="I15" s="87" t="s">
        <v>26</v>
      </c>
      <c r="J15" s="27" t="str">
        <f>'Rekapitulace stavby'!AN13</f>
        <v>Vyplň údaj</v>
      </c>
      <c r="K15" s="31"/>
      <c r="L15" s="86"/>
      <c r="S15" s="31"/>
      <c r="T15" s="31"/>
      <c r="U15" s="31"/>
      <c r="V15" s="31"/>
      <c r="W15" s="31"/>
      <c r="X15" s="31"/>
      <c r="Y15" s="31"/>
      <c r="Z15" s="31"/>
      <c r="AA15" s="31"/>
      <c r="AB15" s="31"/>
      <c r="AC15" s="31"/>
      <c r="AD15" s="31"/>
      <c r="AE15" s="31"/>
    </row>
    <row r="16" spans="1:46" s="2" customFormat="1" ht="18" customHeight="1" x14ac:dyDescent="0.2">
      <c r="A16" s="31"/>
      <c r="B16" s="32"/>
      <c r="C16" s="31"/>
      <c r="D16" s="31"/>
      <c r="E16" s="303" t="str">
        <f>'Rekapitulace stavby'!E14</f>
        <v>Vyplň údaj</v>
      </c>
      <c r="F16" s="270"/>
      <c r="G16" s="270"/>
      <c r="H16" s="270"/>
      <c r="I16" s="87" t="s">
        <v>27</v>
      </c>
      <c r="J16" s="27" t="str">
        <f>'Rekapitulace stavby'!AN14</f>
        <v>Vyplň údaj</v>
      </c>
      <c r="K16" s="31"/>
      <c r="L16" s="86"/>
      <c r="S16" s="31"/>
      <c r="T16" s="31"/>
      <c r="U16" s="31"/>
      <c r="V16" s="31"/>
      <c r="W16" s="31"/>
      <c r="X16" s="31"/>
      <c r="Y16" s="31"/>
      <c r="Z16" s="31"/>
      <c r="AA16" s="31"/>
      <c r="AB16" s="31"/>
      <c r="AC16" s="31"/>
      <c r="AD16" s="31"/>
      <c r="AE16" s="31"/>
    </row>
    <row r="17" spans="1:31" s="2" customFormat="1" ht="6.9" customHeight="1" x14ac:dyDescent="0.2">
      <c r="A17" s="31"/>
      <c r="B17" s="32"/>
      <c r="C17" s="31"/>
      <c r="D17" s="31"/>
      <c r="E17" s="31"/>
      <c r="F17" s="31"/>
      <c r="G17" s="31"/>
      <c r="H17" s="31"/>
      <c r="I17" s="85"/>
      <c r="J17" s="31"/>
      <c r="K17" s="31"/>
      <c r="L17" s="86"/>
      <c r="S17" s="31"/>
      <c r="T17" s="31"/>
      <c r="U17" s="31"/>
      <c r="V17" s="31"/>
      <c r="W17" s="31"/>
      <c r="X17" s="31"/>
      <c r="Y17" s="31"/>
      <c r="Z17" s="31"/>
      <c r="AA17" s="31"/>
      <c r="AB17" s="31"/>
      <c r="AC17" s="31"/>
      <c r="AD17" s="31"/>
      <c r="AE17" s="31"/>
    </row>
    <row r="18" spans="1:31" s="2" customFormat="1" ht="12" customHeight="1" x14ac:dyDescent="0.2">
      <c r="A18" s="31"/>
      <c r="B18" s="32"/>
      <c r="C18" s="31"/>
      <c r="D18" s="26" t="s">
        <v>30</v>
      </c>
      <c r="E18" s="31"/>
      <c r="F18" s="31"/>
      <c r="G18" s="31"/>
      <c r="H18" s="31"/>
      <c r="I18" s="87" t="s">
        <v>26</v>
      </c>
      <c r="J18" s="24" t="str">
        <f>IF('Rekapitulace stavby'!AN16="","",'Rekapitulace stavby'!AN16)</f>
        <v/>
      </c>
      <c r="K18" s="31"/>
      <c r="L18" s="86"/>
      <c r="S18" s="31"/>
      <c r="T18" s="31"/>
      <c r="U18" s="31"/>
      <c r="V18" s="31"/>
      <c r="W18" s="31"/>
      <c r="X18" s="31"/>
      <c r="Y18" s="31"/>
      <c r="Z18" s="31"/>
      <c r="AA18" s="31"/>
      <c r="AB18" s="31"/>
      <c r="AC18" s="31"/>
      <c r="AD18" s="31"/>
      <c r="AE18" s="31"/>
    </row>
    <row r="19" spans="1:31" s="2" customFormat="1" ht="18" customHeight="1" x14ac:dyDescent="0.2">
      <c r="A19" s="31"/>
      <c r="B19" s="32"/>
      <c r="C19" s="31"/>
      <c r="D19" s="31"/>
      <c r="E19" s="24" t="str">
        <f>IF('Rekapitulace stavby'!E17="","",'Rekapitulace stavby'!E17)</f>
        <v xml:space="preserve"> </v>
      </c>
      <c r="F19" s="31"/>
      <c r="G19" s="31"/>
      <c r="H19" s="31"/>
      <c r="I19" s="87" t="s">
        <v>27</v>
      </c>
      <c r="J19" s="24" t="str">
        <f>IF('Rekapitulace stavby'!AN17="","",'Rekapitulace stavby'!AN17)</f>
        <v/>
      </c>
      <c r="K19" s="31"/>
      <c r="L19" s="86"/>
      <c r="S19" s="31"/>
      <c r="T19" s="31"/>
      <c r="U19" s="31"/>
      <c r="V19" s="31"/>
      <c r="W19" s="31"/>
      <c r="X19" s="31"/>
      <c r="Y19" s="31"/>
      <c r="Z19" s="31"/>
      <c r="AA19" s="31"/>
      <c r="AB19" s="31"/>
      <c r="AC19" s="31"/>
      <c r="AD19" s="31"/>
      <c r="AE19" s="31"/>
    </row>
    <row r="20" spans="1:31" s="2" customFormat="1" ht="6.9" customHeight="1" x14ac:dyDescent="0.2">
      <c r="A20" s="31"/>
      <c r="B20" s="32"/>
      <c r="C20" s="31"/>
      <c r="D20" s="31"/>
      <c r="E20" s="31"/>
      <c r="F20" s="31"/>
      <c r="G20" s="31"/>
      <c r="H20" s="31"/>
      <c r="I20" s="85"/>
      <c r="J20" s="31"/>
      <c r="K20" s="31"/>
      <c r="L20" s="86"/>
      <c r="S20" s="31"/>
      <c r="T20" s="31"/>
      <c r="U20" s="31"/>
      <c r="V20" s="31"/>
      <c r="W20" s="31"/>
      <c r="X20" s="31"/>
      <c r="Y20" s="31"/>
      <c r="Z20" s="31"/>
      <c r="AA20" s="31"/>
      <c r="AB20" s="31"/>
      <c r="AC20" s="31"/>
      <c r="AD20" s="31"/>
      <c r="AE20" s="31"/>
    </row>
    <row r="21" spans="1:31" s="2" customFormat="1" ht="12" customHeight="1" x14ac:dyDescent="0.2">
      <c r="A21" s="31"/>
      <c r="B21" s="32"/>
      <c r="C21" s="31"/>
      <c r="D21" s="26" t="s">
        <v>32</v>
      </c>
      <c r="E21" s="31"/>
      <c r="F21" s="31"/>
      <c r="G21" s="31"/>
      <c r="H21" s="31"/>
      <c r="I21" s="87" t="s">
        <v>26</v>
      </c>
      <c r="J21" s="24" t="s">
        <v>33</v>
      </c>
      <c r="K21" s="31"/>
      <c r="L21" s="86"/>
      <c r="S21" s="31"/>
      <c r="T21" s="31"/>
      <c r="U21" s="31"/>
      <c r="V21" s="31"/>
      <c r="W21" s="31"/>
      <c r="X21" s="31"/>
      <c r="Y21" s="31"/>
      <c r="Z21" s="31"/>
      <c r="AA21" s="31"/>
      <c r="AB21" s="31"/>
      <c r="AC21" s="31"/>
      <c r="AD21" s="31"/>
      <c r="AE21" s="31"/>
    </row>
    <row r="22" spans="1:31" s="2" customFormat="1" ht="18" customHeight="1" x14ac:dyDescent="0.2">
      <c r="A22" s="31"/>
      <c r="B22" s="32"/>
      <c r="C22" s="31"/>
      <c r="D22" s="31"/>
      <c r="E22" s="24" t="s">
        <v>34</v>
      </c>
      <c r="F22" s="31"/>
      <c r="G22" s="31"/>
      <c r="H22" s="31"/>
      <c r="I22" s="87" t="s">
        <v>27</v>
      </c>
      <c r="J22" s="24" t="s">
        <v>3</v>
      </c>
      <c r="K22" s="31"/>
      <c r="L22" s="86"/>
      <c r="S22" s="31"/>
      <c r="T22" s="31"/>
      <c r="U22" s="31"/>
      <c r="V22" s="31"/>
      <c r="W22" s="31"/>
      <c r="X22" s="31"/>
      <c r="Y22" s="31"/>
      <c r="Z22" s="31"/>
      <c r="AA22" s="31"/>
      <c r="AB22" s="31"/>
      <c r="AC22" s="31"/>
      <c r="AD22" s="31"/>
      <c r="AE22" s="31"/>
    </row>
    <row r="23" spans="1:31" s="2" customFormat="1" ht="6.9" customHeight="1" x14ac:dyDescent="0.2">
      <c r="A23" s="31"/>
      <c r="B23" s="32"/>
      <c r="C23" s="31"/>
      <c r="D23" s="31"/>
      <c r="E23" s="31"/>
      <c r="F23" s="31"/>
      <c r="G23" s="31"/>
      <c r="H23" s="31"/>
      <c r="I23" s="85"/>
      <c r="J23" s="31"/>
      <c r="K23" s="31"/>
      <c r="L23" s="86"/>
      <c r="S23" s="31"/>
      <c r="T23" s="31"/>
      <c r="U23" s="31"/>
      <c r="V23" s="31"/>
      <c r="W23" s="31"/>
      <c r="X23" s="31"/>
      <c r="Y23" s="31"/>
      <c r="Z23" s="31"/>
      <c r="AA23" s="31"/>
      <c r="AB23" s="31"/>
      <c r="AC23" s="31"/>
      <c r="AD23" s="31"/>
      <c r="AE23" s="31"/>
    </row>
    <row r="24" spans="1:31" s="2" customFormat="1" ht="12" customHeight="1" x14ac:dyDescent="0.2">
      <c r="A24" s="31"/>
      <c r="B24" s="32"/>
      <c r="C24" s="31"/>
      <c r="D24" s="26" t="s">
        <v>35</v>
      </c>
      <c r="E24" s="31"/>
      <c r="F24" s="31"/>
      <c r="G24" s="31"/>
      <c r="H24" s="31"/>
      <c r="I24" s="85"/>
      <c r="J24" s="31"/>
      <c r="K24" s="31"/>
      <c r="L24" s="86"/>
      <c r="S24" s="31"/>
      <c r="T24" s="31"/>
      <c r="U24" s="31"/>
      <c r="V24" s="31"/>
      <c r="W24" s="31"/>
      <c r="X24" s="31"/>
      <c r="Y24" s="31"/>
      <c r="Z24" s="31"/>
      <c r="AA24" s="31"/>
      <c r="AB24" s="31"/>
      <c r="AC24" s="31"/>
      <c r="AD24" s="31"/>
      <c r="AE24" s="31"/>
    </row>
    <row r="25" spans="1:31" s="8" customFormat="1" ht="47.25" customHeight="1" x14ac:dyDescent="0.2">
      <c r="A25" s="88"/>
      <c r="B25" s="89"/>
      <c r="C25" s="88"/>
      <c r="D25" s="88"/>
      <c r="E25" s="275" t="s">
        <v>36</v>
      </c>
      <c r="F25" s="275"/>
      <c r="G25" s="275"/>
      <c r="H25" s="275"/>
      <c r="I25" s="90"/>
      <c r="J25" s="88"/>
      <c r="K25" s="88"/>
      <c r="L25" s="91"/>
      <c r="S25" s="88"/>
      <c r="T25" s="88"/>
      <c r="U25" s="88"/>
      <c r="V25" s="88"/>
      <c r="W25" s="88"/>
      <c r="X25" s="88"/>
      <c r="Y25" s="88"/>
      <c r="Z25" s="88"/>
      <c r="AA25" s="88"/>
      <c r="AB25" s="88"/>
      <c r="AC25" s="88"/>
      <c r="AD25" s="88"/>
      <c r="AE25" s="88"/>
    </row>
    <row r="26" spans="1:31" s="2" customFormat="1" ht="6.9" customHeight="1" x14ac:dyDescent="0.2">
      <c r="A26" s="31"/>
      <c r="B26" s="32"/>
      <c r="C26" s="31"/>
      <c r="D26" s="31"/>
      <c r="E26" s="31"/>
      <c r="F26" s="31"/>
      <c r="G26" s="31"/>
      <c r="H26" s="31"/>
      <c r="I26" s="85"/>
      <c r="J26" s="31"/>
      <c r="K26" s="31"/>
      <c r="L26" s="86"/>
      <c r="S26" s="31"/>
      <c r="T26" s="31"/>
      <c r="U26" s="31"/>
      <c r="V26" s="31"/>
      <c r="W26" s="31"/>
      <c r="X26" s="31"/>
      <c r="Y26" s="31"/>
      <c r="Z26" s="31"/>
      <c r="AA26" s="31"/>
      <c r="AB26" s="31"/>
      <c r="AC26" s="31"/>
      <c r="AD26" s="31"/>
      <c r="AE26" s="31"/>
    </row>
    <row r="27" spans="1:31" s="2" customFormat="1" ht="6.9" customHeight="1" x14ac:dyDescent="0.2">
      <c r="A27" s="31"/>
      <c r="B27" s="32"/>
      <c r="C27" s="31"/>
      <c r="D27" s="60"/>
      <c r="E27" s="60"/>
      <c r="F27" s="60"/>
      <c r="G27" s="60"/>
      <c r="H27" s="60"/>
      <c r="I27" s="92"/>
      <c r="J27" s="60"/>
      <c r="K27" s="60"/>
      <c r="L27" s="86"/>
      <c r="S27" s="31"/>
      <c r="T27" s="31"/>
      <c r="U27" s="31"/>
      <c r="V27" s="31"/>
      <c r="W27" s="31"/>
      <c r="X27" s="31"/>
      <c r="Y27" s="31"/>
      <c r="Z27" s="31"/>
      <c r="AA27" s="31"/>
      <c r="AB27" s="31"/>
      <c r="AC27" s="31"/>
      <c r="AD27" s="31"/>
      <c r="AE27" s="31"/>
    </row>
    <row r="28" spans="1:31" s="2" customFormat="1" ht="25.35" customHeight="1" x14ac:dyDescent="0.2">
      <c r="A28" s="31"/>
      <c r="B28" s="32"/>
      <c r="C28" s="31"/>
      <c r="D28" s="93" t="s">
        <v>37</v>
      </c>
      <c r="E28" s="31"/>
      <c r="F28" s="31"/>
      <c r="G28" s="31"/>
      <c r="H28" s="31"/>
      <c r="I28" s="85"/>
      <c r="J28" s="65">
        <f>ROUND(J117, 2)</f>
        <v>0</v>
      </c>
      <c r="K28" s="31"/>
      <c r="L28" s="86"/>
      <c r="S28" s="31"/>
      <c r="T28" s="31"/>
      <c r="U28" s="31"/>
      <c r="V28" s="31"/>
      <c r="W28" s="31"/>
      <c r="X28" s="31"/>
      <c r="Y28" s="31"/>
      <c r="Z28" s="31"/>
      <c r="AA28" s="31"/>
      <c r="AB28" s="31"/>
      <c r="AC28" s="31"/>
      <c r="AD28" s="31"/>
      <c r="AE28" s="31"/>
    </row>
    <row r="29" spans="1:31" s="2" customFormat="1" ht="6.9" customHeight="1" x14ac:dyDescent="0.2">
      <c r="A29" s="31"/>
      <c r="B29" s="32"/>
      <c r="C29" s="31"/>
      <c r="D29" s="60"/>
      <c r="E29" s="60"/>
      <c r="F29" s="60"/>
      <c r="G29" s="60"/>
      <c r="H29" s="60"/>
      <c r="I29" s="92"/>
      <c r="J29" s="60"/>
      <c r="K29" s="60"/>
      <c r="L29" s="86"/>
      <c r="S29" s="31"/>
      <c r="T29" s="31"/>
      <c r="U29" s="31"/>
      <c r="V29" s="31"/>
      <c r="W29" s="31"/>
      <c r="X29" s="31"/>
      <c r="Y29" s="31"/>
      <c r="Z29" s="31"/>
      <c r="AA29" s="31"/>
      <c r="AB29" s="31"/>
      <c r="AC29" s="31"/>
      <c r="AD29" s="31"/>
      <c r="AE29" s="31"/>
    </row>
    <row r="30" spans="1:31" s="2" customFormat="1" ht="14.4" customHeight="1" x14ac:dyDescent="0.2">
      <c r="A30" s="31"/>
      <c r="B30" s="32"/>
      <c r="C30" s="31"/>
      <c r="D30" s="31"/>
      <c r="E30" s="31"/>
      <c r="F30" s="35" t="s">
        <v>39</v>
      </c>
      <c r="G30" s="31"/>
      <c r="H30" s="31"/>
      <c r="I30" s="94" t="s">
        <v>38</v>
      </c>
      <c r="J30" s="35" t="s">
        <v>40</v>
      </c>
      <c r="K30" s="31"/>
      <c r="L30" s="86"/>
      <c r="S30" s="31"/>
      <c r="T30" s="31"/>
      <c r="U30" s="31"/>
      <c r="V30" s="31"/>
      <c r="W30" s="31"/>
      <c r="X30" s="31"/>
      <c r="Y30" s="31"/>
      <c r="Z30" s="31"/>
      <c r="AA30" s="31"/>
      <c r="AB30" s="31"/>
      <c r="AC30" s="31"/>
      <c r="AD30" s="31"/>
      <c r="AE30" s="31"/>
    </row>
    <row r="31" spans="1:31" s="2" customFormat="1" ht="14.4" customHeight="1" x14ac:dyDescent="0.2">
      <c r="A31" s="31"/>
      <c r="B31" s="32"/>
      <c r="C31" s="31"/>
      <c r="D31" s="95" t="s">
        <v>41</v>
      </c>
      <c r="E31" s="26" t="s">
        <v>42</v>
      </c>
      <c r="F31" s="96">
        <f>ROUND((SUM(BE117:BE560)),  2)</f>
        <v>0</v>
      </c>
      <c r="G31" s="31"/>
      <c r="H31" s="31"/>
      <c r="I31" s="97">
        <v>0.21</v>
      </c>
      <c r="J31" s="96">
        <f>ROUND(((SUM(BE117:BE560))*I31),  2)</f>
        <v>0</v>
      </c>
      <c r="K31" s="31"/>
      <c r="L31" s="86"/>
      <c r="S31" s="31"/>
      <c r="T31" s="31"/>
      <c r="U31" s="31"/>
      <c r="V31" s="31"/>
      <c r="W31" s="31"/>
      <c r="X31" s="31"/>
      <c r="Y31" s="31"/>
      <c r="Z31" s="31"/>
      <c r="AA31" s="31"/>
      <c r="AB31" s="31"/>
      <c r="AC31" s="31"/>
      <c r="AD31" s="31"/>
      <c r="AE31" s="31"/>
    </row>
    <row r="32" spans="1:31" s="2" customFormat="1" ht="14.4" customHeight="1" x14ac:dyDescent="0.2">
      <c r="A32" s="31"/>
      <c r="B32" s="32"/>
      <c r="C32" s="31"/>
      <c r="D32" s="31"/>
      <c r="E32" s="26" t="s">
        <v>43</v>
      </c>
      <c r="F32" s="96">
        <f>ROUND((SUM(BF117:BF560)),  2)</f>
        <v>0</v>
      </c>
      <c r="G32" s="31"/>
      <c r="H32" s="31"/>
      <c r="I32" s="97">
        <v>0.15</v>
      </c>
      <c r="J32" s="96">
        <f>ROUND(((SUM(BF117:BF560))*I32),  2)</f>
        <v>0</v>
      </c>
      <c r="K32" s="31"/>
      <c r="L32" s="86"/>
      <c r="S32" s="31"/>
      <c r="T32" s="31"/>
      <c r="U32" s="31"/>
      <c r="V32" s="31"/>
      <c r="W32" s="31"/>
      <c r="X32" s="31"/>
      <c r="Y32" s="31"/>
      <c r="Z32" s="31"/>
      <c r="AA32" s="31"/>
      <c r="AB32" s="31"/>
      <c r="AC32" s="31"/>
      <c r="AD32" s="31"/>
      <c r="AE32" s="31"/>
    </row>
    <row r="33" spans="1:31" s="2" customFormat="1" ht="14.4" hidden="1" customHeight="1" x14ac:dyDescent="0.2">
      <c r="A33" s="31"/>
      <c r="B33" s="32"/>
      <c r="C33" s="31"/>
      <c r="D33" s="31"/>
      <c r="E33" s="26" t="s">
        <v>44</v>
      </c>
      <c r="F33" s="96">
        <f>ROUND((SUM(BG117:BG560)),  2)</f>
        <v>0</v>
      </c>
      <c r="G33" s="31"/>
      <c r="H33" s="31"/>
      <c r="I33" s="97">
        <v>0.21</v>
      </c>
      <c r="J33" s="96">
        <f>0</f>
        <v>0</v>
      </c>
      <c r="K33" s="31"/>
      <c r="L33" s="86"/>
      <c r="S33" s="31"/>
      <c r="T33" s="31"/>
      <c r="U33" s="31"/>
      <c r="V33" s="31"/>
      <c r="W33" s="31"/>
      <c r="X33" s="31"/>
      <c r="Y33" s="31"/>
      <c r="Z33" s="31"/>
      <c r="AA33" s="31"/>
      <c r="AB33" s="31"/>
      <c r="AC33" s="31"/>
      <c r="AD33" s="31"/>
      <c r="AE33" s="31"/>
    </row>
    <row r="34" spans="1:31" s="2" customFormat="1" ht="14.4" hidden="1" customHeight="1" x14ac:dyDescent="0.2">
      <c r="A34" s="31"/>
      <c r="B34" s="32"/>
      <c r="C34" s="31"/>
      <c r="D34" s="31"/>
      <c r="E34" s="26" t="s">
        <v>45</v>
      </c>
      <c r="F34" s="96">
        <f>ROUND((SUM(BH117:BH560)),  2)</f>
        <v>0</v>
      </c>
      <c r="G34" s="31"/>
      <c r="H34" s="31"/>
      <c r="I34" s="97">
        <v>0.15</v>
      </c>
      <c r="J34" s="96">
        <f>0</f>
        <v>0</v>
      </c>
      <c r="K34" s="31"/>
      <c r="L34" s="86"/>
      <c r="S34" s="31"/>
      <c r="T34" s="31"/>
      <c r="U34" s="31"/>
      <c r="V34" s="31"/>
      <c r="W34" s="31"/>
      <c r="X34" s="31"/>
      <c r="Y34" s="31"/>
      <c r="Z34" s="31"/>
      <c r="AA34" s="31"/>
      <c r="AB34" s="31"/>
      <c r="AC34" s="31"/>
      <c r="AD34" s="31"/>
      <c r="AE34" s="31"/>
    </row>
    <row r="35" spans="1:31" s="2" customFormat="1" ht="14.4" hidden="1" customHeight="1" x14ac:dyDescent="0.2">
      <c r="A35" s="31"/>
      <c r="B35" s="32"/>
      <c r="C35" s="31"/>
      <c r="D35" s="31"/>
      <c r="E35" s="26" t="s">
        <v>46</v>
      </c>
      <c r="F35" s="96">
        <f>ROUND((SUM(BI117:BI560)),  2)</f>
        <v>0</v>
      </c>
      <c r="G35" s="31"/>
      <c r="H35" s="31"/>
      <c r="I35" s="97">
        <v>0</v>
      </c>
      <c r="J35" s="96">
        <f>0</f>
        <v>0</v>
      </c>
      <c r="K35" s="31"/>
      <c r="L35" s="86"/>
      <c r="S35" s="31"/>
      <c r="T35" s="31"/>
      <c r="U35" s="31"/>
      <c r="V35" s="31"/>
      <c r="W35" s="31"/>
      <c r="X35" s="31"/>
      <c r="Y35" s="31"/>
      <c r="Z35" s="31"/>
      <c r="AA35" s="31"/>
      <c r="AB35" s="31"/>
      <c r="AC35" s="31"/>
      <c r="AD35" s="31"/>
      <c r="AE35" s="31"/>
    </row>
    <row r="36" spans="1:31" s="2" customFormat="1" ht="6.9" customHeight="1" x14ac:dyDescent="0.2">
      <c r="A36" s="31"/>
      <c r="B36" s="32"/>
      <c r="C36" s="31"/>
      <c r="D36" s="31"/>
      <c r="E36" s="31"/>
      <c r="F36" s="31"/>
      <c r="G36" s="31"/>
      <c r="H36" s="31"/>
      <c r="I36" s="85"/>
      <c r="J36" s="31"/>
      <c r="K36" s="31"/>
      <c r="L36" s="86"/>
      <c r="S36" s="31"/>
      <c r="T36" s="31"/>
      <c r="U36" s="31"/>
      <c r="V36" s="31"/>
      <c r="W36" s="31"/>
      <c r="X36" s="31"/>
      <c r="Y36" s="31"/>
      <c r="Z36" s="31"/>
      <c r="AA36" s="31"/>
      <c r="AB36" s="31"/>
      <c r="AC36" s="31"/>
      <c r="AD36" s="31"/>
      <c r="AE36" s="31"/>
    </row>
    <row r="37" spans="1:31" s="2" customFormat="1" ht="25.35" customHeight="1" x14ac:dyDescent="0.2">
      <c r="A37" s="31"/>
      <c r="B37" s="32"/>
      <c r="C37" s="98"/>
      <c r="D37" s="99" t="s">
        <v>47</v>
      </c>
      <c r="E37" s="54"/>
      <c r="F37" s="54"/>
      <c r="G37" s="100" t="s">
        <v>48</v>
      </c>
      <c r="H37" s="101" t="s">
        <v>49</v>
      </c>
      <c r="I37" s="102"/>
      <c r="J37" s="103">
        <f>SUM(J28:J35)</f>
        <v>0</v>
      </c>
      <c r="K37" s="104"/>
      <c r="L37" s="86"/>
      <c r="S37" s="31"/>
      <c r="T37" s="31"/>
      <c r="U37" s="31"/>
      <c r="V37" s="31"/>
      <c r="W37" s="31"/>
      <c r="X37" s="31"/>
      <c r="Y37" s="31"/>
      <c r="Z37" s="31"/>
      <c r="AA37" s="31"/>
      <c r="AB37" s="31"/>
      <c r="AC37" s="31"/>
      <c r="AD37" s="31"/>
      <c r="AE37" s="31"/>
    </row>
    <row r="38" spans="1:31" s="2" customFormat="1" ht="14.4" customHeight="1" x14ac:dyDescent="0.2">
      <c r="A38" s="31"/>
      <c r="B38" s="41"/>
      <c r="C38" s="42"/>
      <c r="D38" s="42"/>
      <c r="E38" s="42"/>
      <c r="F38" s="42"/>
      <c r="G38" s="42"/>
      <c r="H38" s="42"/>
      <c r="I38" s="105"/>
      <c r="J38" s="42"/>
      <c r="K38" s="42"/>
      <c r="L38" s="86"/>
      <c r="S38" s="31"/>
      <c r="T38" s="31"/>
      <c r="U38" s="31"/>
      <c r="V38" s="31"/>
      <c r="W38" s="31"/>
      <c r="X38" s="31"/>
      <c r="Y38" s="31"/>
      <c r="Z38" s="31"/>
      <c r="AA38" s="31"/>
      <c r="AB38" s="31"/>
      <c r="AC38" s="31"/>
      <c r="AD38" s="31"/>
      <c r="AE38" s="31"/>
    </row>
    <row r="42" spans="1:31" s="2" customFormat="1" ht="6.9" customHeight="1" x14ac:dyDescent="0.2">
      <c r="A42" s="31"/>
      <c r="B42" s="43"/>
      <c r="C42" s="44"/>
      <c r="D42" s="44"/>
      <c r="E42" s="44"/>
      <c r="F42" s="44"/>
      <c r="G42" s="44"/>
      <c r="H42" s="44"/>
      <c r="I42" s="106"/>
      <c r="J42" s="44"/>
      <c r="K42" s="44"/>
      <c r="L42" s="86"/>
      <c r="S42" s="31"/>
      <c r="T42" s="31"/>
      <c r="U42" s="31"/>
      <c r="V42" s="31"/>
      <c r="W42" s="31"/>
      <c r="X42" s="31"/>
      <c r="Y42" s="31"/>
      <c r="Z42" s="31"/>
      <c r="AA42" s="31"/>
      <c r="AB42" s="31"/>
      <c r="AC42" s="31"/>
      <c r="AD42" s="31"/>
      <c r="AE42" s="31"/>
    </row>
    <row r="43" spans="1:31" s="2" customFormat="1" ht="24.9" customHeight="1" x14ac:dyDescent="0.2">
      <c r="A43" s="31"/>
      <c r="B43" s="32"/>
      <c r="C43" s="20" t="s">
        <v>80</v>
      </c>
      <c r="D43" s="31"/>
      <c r="E43" s="31"/>
      <c r="F43" s="31"/>
      <c r="G43" s="31"/>
      <c r="H43" s="31"/>
      <c r="I43" s="85"/>
      <c r="J43" s="31"/>
      <c r="K43" s="31"/>
      <c r="L43" s="86"/>
      <c r="S43" s="31"/>
      <c r="T43" s="31"/>
      <c r="U43" s="31"/>
      <c r="V43" s="31"/>
      <c r="W43" s="31"/>
      <c r="X43" s="31"/>
      <c r="Y43" s="31"/>
      <c r="Z43" s="31"/>
      <c r="AA43" s="31"/>
      <c r="AB43" s="31"/>
      <c r="AC43" s="31"/>
      <c r="AD43" s="31"/>
      <c r="AE43" s="31"/>
    </row>
    <row r="44" spans="1:31" s="2" customFormat="1" ht="6.9" customHeight="1" x14ac:dyDescent="0.2">
      <c r="A44" s="31"/>
      <c r="B44" s="32"/>
      <c r="C44" s="31"/>
      <c r="D44" s="31"/>
      <c r="E44" s="31"/>
      <c r="F44" s="31"/>
      <c r="G44" s="31"/>
      <c r="H44" s="31"/>
      <c r="I44" s="85"/>
      <c r="J44" s="31"/>
      <c r="K44" s="31"/>
      <c r="L44" s="86"/>
      <c r="S44" s="31"/>
      <c r="T44" s="31"/>
      <c r="U44" s="31"/>
      <c r="V44" s="31"/>
      <c r="W44" s="31"/>
      <c r="X44" s="31"/>
      <c r="Y44" s="31"/>
      <c r="Z44" s="31"/>
      <c r="AA44" s="31"/>
      <c r="AB44" s="31"/>
      <c r="AC44" s="31"/>
      <c r="AD44" s="31"/>
      <c r="AE44" s="31"/>
    </row>
    <row r="45" spans="1:31" s="2" customFormat="1" ht="12" customHeight="1" x14ac:dyDescent="0.2">
      <c r="A45" s="31"/>
      <c r="B45" s="32"/>
      <c r="C45" s="26" t="s">
        <v>17</v>
      </c>
      <c r="D45" s="31"/>
      <c r="E45" s="31"/>
      <c r="F45" s="31"/>
      <c r="G45" s="31"/>
      <c r="H45" s="31"/>
      <c r="I45" s="85"/>
      <c r="J45" s="31"/>
      <c r="K45" s="31"/>
      <c r="L45" s="86"/>
      <c r="S45" s="31"/>
      <c r="T45" s="31"/>
      <c r="U45" s="31"/>
      <c r="V45" s="31"/>
      <c r="W45" s="31"/>
      <c r="X45" s="31"/>
      <c r="Y45" s="31"/>
      <c r="Z45" s="31"/>
      <c r="AA45" s="31"/>
      <c r="AB45" s="31"/>
      <c r="AC45" s="31"/>
      <c r="AD45" s="31"/>
      <c r="AE45" s="31"/>
    </row>
    <row r="46" spans="1:31" s="2" customFormat="1" ht="16.5" customHeight="1" x14ac:dyDescent="0.2">
      <c r="A46" s="31"/>
      <c r="B46" s="32"/>
      <c r="C46" s="31"/>
      <c r="D46" s="31"/>
      <c r="E46" s="289" t="str">
        <f>E7</f>
        <v>DPMP, nástavba dispečinku</v>
      </c>
      <c r="F46" s="302"/>
      <c r="G46" s="302"/>
      <c r="H46" s="302"/>
      <c r="I46" s="85"/>
      <c r="J46" s="31"/>
      <c r="K46" s="31"/>
      <c r="L46" s="86"/>
      <c r="S46" s="31"/>
      <c r="T46" s="31"/>
      <c r="U46" s="31"/>
      <c r="V46" s="31"/>
      <c r="W46" s="31"/>
      <c r="X46" s="31"/>
      <c r="Y46" s="31"/>
      <c r="Z46" s="31"/>
      <c r="AA46" s="31"/>
      <c r="AB46" s="31"/>
      <c r="AC46" s="31"/>
      <c r="AD46" s="31"/>
      <c r="AE46" s="31"/>
    </row>
    <row r="47" spans="1:31" s="2" customFormat="1" ht="6.9" customHeight="1" x14ac:dyDescent="0.2">
      <c r="A47" s="31"/>
      <c r="B47" s="32"/>
      <c r="C47" s="31"/>
      <c r="D47" s="31"/>
      <c r="E47" s="31"/>
      <c r="F47" s="31"/>
      <c r="G47" s="31"/>
      <c r="H47" s="31"/>
      <c r="I47" s="85"/>
      <c r="J47" s="31"/>
      <c r="K47" s="31"/>
      <c r="L47" s="86"/>
      <c r="S47" s="31"/>
      <c r="T47" s="31"/>
      <c r="U47" s="31"/>
      <c r="V47" s="31"/>
      <c r="W47" s="31"/>
      <c r="X47" s="31"/>
      <c r="Y47" s="31"/>
      <c r="Z47" s="31"/>
      <c r="AA47" s="31"/>
      <c r="AB47" s="31"/>
      <c r="AC47" s="31"/>
      <c r="AD47" s="31"/>
      <c r="AE47" s="31"/>
    </row>
    <row r="48" spans="1:31" s="2" customFormat="1" ht="12" customHeight="1" x14ac:dyDescent="0.2">
      <c r="A48" s="31"/>
      <c r="B48" s="32"/>
      <c r="C48" s="26" t="s">
        <v>21</v>
      </c>
      <c r="D48" s="31"/>
      <c r="E48" s="31"/>
      <c r="F48" s="24" t="str">
        <f>F10</f>
        <v xml:space="preserve"> </v>
      </c>
      <c r="G48" s="31"/>
      <c r="H48" s="31"/>
      <c r="I48" s="87" t="s">
        <v>23</v>
      </c>
      <c r="J48" s="49" t="str">
        <f>IF(J10="","",J10)</f>
        <v>28. 5. 2020</v>
      </c>
      <c r="K48" s="31"/>
      <c r="L48" s="86"/>
      <c r="S48" s="31"/>
      <c r="T48" s="31"/>
      <c r="U48" s="31"/>
      <c r="V48" s="31"/>
      <c r="W48" s="31"/>
      <c r="X48" s="31"/>
      <c r="Y48" s="31"/>
      <c r="Z48" s="31"/>
      <c r="AA48" s="31"/>
      <c r="AB48" s="31"/>
      <c r="AC48" s="31"/>
      <c r="AD48" s="31"/>
      <c r="AE48" s="31"/>
    </row>
    <row r="49" spans="1:47" s="2" customFormat="1" ht="6.9" customHeight="1" x14ac:dyDescent="0.2">
      <c r="A49" s="31"/>
      <c r="B49" s="32"/>
      <c r="C49" s="31"/>
      <c r="D49" s="31"/>
      <c r="E49" s="31"/>
      <c r="F49" s="31"/>
      <c r="G49" s="31"/>
      <c r="H49" s="31"/>
      <c r="I49" s="85"/>
      <c r="J49" s="31"/>
      <c r="K49" s="31"/>
      <c r="L49" s="86"/>
      <c r="S49" s="31"/>
      <c r="T49" s="31"/>
      <c r="U49" s="31"/>
      <c r="V49" s="31"/>
      <c r="W49" s="31"/>
      <c r="X49" s="31"/>
      <c r="Y49" s="31"/>
      <c r="Z49" s="31"/>
      <c r="AA49" s="31"/>
      <c r="AB49" s="31"/>
      <c r="AC49" s="31"/>
      <c r="AD49" s="31"/>
      <c r="AE49" s="31"/>
    </row>
    <row r="50" spans="1:47" s="2" customFormat="1" ht="15.15" customHeight="1" x14ac:dyDescent="0.2">
      <c r="A50" s="31"/>
      <c r="B50" s="32"/>
      <c r="C50" s="26" t="s">
        <v>25</v>
      </c>
      <c r="D50" s="31"/>
      <c r="E50" s="31"/>
      <c r="F50" s="24" t="str">
        <f>E13</f>
        <v xml:space="preserve"> </v>
      </c>
      <c r="G50" s="31"/>
      <c r="H50" s="31"/>
      <c r="I50" s="87" t="s">
        <v>30</v>
      </c>
      <c r="J50" s="29" t="str">
        <f>E19</f>
        <v xml:space="preserve"> </v>
      </c>
      <c r="K50" s="31"/>
      <c r="L50" s="86"/>
      <c r="S50" s="31"/>
      <c r="T50" s="31"/>
      <c r="U50" s="31"/>
      <c r="V50" s="31"/>
      <c r="W50" s="31"/>
      <c r="X50" s="31"/>
      <c r="Y50" s="31"/>
      <c r="Z50" s="31"/>
      <c r="AA50" s="31"/>
      <c r="AB50" s="31"/>
      <c r="AC50" s="31"/>
      <c r="AD50" s="31"/>
      <c r="AE50" s="31"/>
    </row>
    <row r="51" spans="1:47" s="2" customFormat="1" ht="15.15" customHeight="1" x14ac:dyDescent="0.2">
      <c r="A51" s="31"/>
      <c r="B51" s="32"/>
      <c r="C51" s="26" t="s">
        <v>28</v>
      </c>
      <c r="D51" s="31"/>
      <c r="E51" s="31"/>
      <c r="F51" s="24" t="str">
        <f>IF(E16="","",E16)</f>
        <v>Vyplň údaj</v>
      </c>
      <c r="G51" s="31"/>
      <c r="H51" s="31"/>
      <c r="I51" s="87" t="s">
        <v>32</v>
      </c>
      <c r="J51" s="29" t="str">
        <f>E22</f>
        <v>CreoPlan s.r.o.</v>
      </c>
      <c r="K51" s="31"/>
      <c r="L51" s="86"/>
      <c r="S51" s="31"/>
      <c r="T51" s="31"/>
      <c r="U51" s="31"/>
      <c r="V51" s="31"/>
      <c r="W51" s="31"/>
      <c r="X51" s="31"/>
      <c r="Y51" s="31"/>
      <c r="Z51" s="31"/>
      <c r="AA51" s="31"/>
      <c r="AB51" s="31"/>
      <c r="AC51" s="31"/>
      <c r="AD51" s="31"/>
      <c r="AE51" s="31"/>
    </row>
    <row r="52" spans="1:47" s="2" customFormat="1" ht="10.35" customHeight="1" x14ac:dyDescent="0.2">
      <c r="A52" s="31"/>
      <c r="B52" s="32"/>
      <c r="C52" s="31"/>
      <c r="D52" s="31"/>
      <c r="E52" s="31"/>
      <c r="F52" s="31"/>
      <c r="G52" s="31"/>
      <c r="H52" s="31"/>
      <c r="I52" s="85"/>
      <c r="J52" s="31"/>
      <c r="K52" s="31"/>
      <c r="L52" s="86"/>
      <c r="S52" s="31"/>
      <c r="T52" s="31"/>
      <c r="U52" s="31"/>
      <c r="V52" s="31"/>
      <c r="W52" s="31"/>
      <c r="X52" s="31"/>
      <c r="Y52" s="31"/>
      <c r="Z52" s="31"/>
      <c r="AA52" s="31"/>
      <c r="AB52" s="31"/>
      <c r="AC52" s="31"/>
      <c r="AD52" s="31"/>
      <c r="AE52" s="31"/>
    </row>
    <row r="53" spans="1:47" s="2" customFormat="1" ht="29.25" customHeight="1" x14ac:dyDescent="0.2">
      <c r="A53" s="31"/>
      <c r="B53" s="32"/>
      <c r="C53" s="107" t="s">
        <v>81</v>
      </c>
      <c r="D53" s="98"/>
      <c r="E53" s="98"/>
      <c r="F53" s="98"/>
      <c r="G53" s="98"/>
      <c r="H53" s="98"/>
      <c r="I53" s="108"/>
      <c r="J53" s="109" t="s">
        <v>82</v>
      </c>
      <c r="K53" s="98"/>
      <c r="L53" s="86"/>
      <c r="S53" s="31"/>
      <c r="T53" s="31"/>
      <c r="U53" s="31"/>
      <c r="V53" s="31"/>
      <c r="W53" s="31"/>
      <c r="X53" s="31"/>
      <c r="Y53" s="31"/>
      <c r="Z53" s="31"/>
      <c r="AA53" s="31"/>
      <c r="AB53" s="31"/>
      <c r="AC53" s="31"/>
      <c r="AD53" s="31"/>
      <c r="AE53" s="31"/>
    </row>
    <row r="54" spans="1:47" s="2" customFormat="1" ht="10.35" customHeight="1" x14ac:dyDescent="0.2">
      <c r="A54" s="31"/>
      <c r="B54" s="32"/>
      <c r="C54" s="31"/>
      <c r="D54" s="31"/>
      <c r="E54" s="31"/>
      <c r="F54" s="31"/>
      <c r="G54" s="31"/>
      <c r="H54" s="31"/>
      <c r="I54" s="85"/>
      <c r="J54" s="31"/>
      <c r="K54" s="31"/>
      <c r="L54" s="86"/>
      <c r="S54" s="31"/>
      <c r="T54" s="31"/>
      <c r="U54" s="31"/>
      <c r="V54" s="31"/>
      <c r="W54" s="31"/>
      <c r="X54" s="31"/>
      <c r="Y54" s="31"/>
      <c r="Z54" s="31"/>
      <c r="AA54" s="31"/>
      <c r="AB54" s="31"/>
      <c r="AC54" s="31"/>
      <c r="AD54" s="31"/>
      <c r="AE54" s="31"/>
    </row>
    <row r="55" spans="1:47" s="2" customFormat="1" ht="22.95" customHeight="1" x14ac:dyDescent="0.2">
      <c r="A55" s="31"/>
      <c r="B55" s="32"/>
      <c r="C55" s="110" t="s">
        <v>69</v>
      </c>
      <c r="D55" s="31"/>
      <c r="E55" s="31"/>
      <c r="F55" s="31"/>
      <c r="G55" s="31"/>
      <c r="H55" s="31"/>
      <c r="I55" s="85"/>
      <c r="J55" s="65">
        <f>J117</f>
        <v>0</v>
      </c>
      <c r="K55" s="31"/>
      <c r="L55" s="86"/>
      <c r="S55" s="31"/>
      <c r="T55" s="31"/>
      <c r="U55" s="31"/>
      <c r="V55" s="31"/>
      <c r="W55" s="31"/>
      <c r="X55" s="31"/>
      <c r="Y55" s="31"/>
      <c r="Z55" s="31"/>
      <c r="AA55" s="31"/>
      <c r="AB55" s="31"/>
      <c r="AC55" s="31"/>
      <c r="AD55" s="31"/>
      <c r="AE55" s="31"/>
      <c r="AU55" s="16" t="s">
        <v>83</v>
      </c>
    </row>
    <row r="56" spans="1:47" s="9" customFormat="1" ht="24.9" customHeight="1" x14ac:dyDescent="0.2">
      <c r="B56" s="111"/>
      <c r="D56" s="112" t="s">
        <v>84</v>
      </c>
      <c r="E56" s="113"/>
      <c r="F56" s="113"/>
      <c r="G56" s="113"/>
      <c r="H56" s="113"/>
      <c r="I56" s="114"/>
      <c r="J56" s="115">
        <f>J118</f>
        <v>0</v>
      </c>
      <c r="L56" s="111"/>
    </row>
    <row r="57" spans="1:47" s="10" customFormat="1" ht="19.95" customHeight="1" x14ac:dyDescent="0.2">
      <c r="B57" s="116"/>
      <c r="D57" s="117" t="s">
        <v>85</v>
      </c>
      <c r="E57" s="118"/>
      <c r="F57" s="118"/>
      <c r="G57" s="118"/>
      <c r="H57" s="118"/>
      <c r="I57" s="119"/>
      <c r="J57" s="120">
        <f>J119</f>
        <v>0</v>
      </c>
      <c r="L57" s="116"/>
    </row>
    <row r="58" spans="1:47" s="10" customFormat="1" ht="19.95" customHeight="1" x14ac:dyDescent="0.2">
      <c r="B58" s="116"/>
      <c r="D58" s="117" t="s">
        <v>86</v>
      </c>
      <c r="E58" s="118"/>
      <c r="F58" s="118"/>
      <c r="G58" s="118"/>
      <c r="H58" s="118"/>
      <c r="I58" s="119"/>
      <c r="J58" s="120">
        <f>J133</f>
        <v>0</v>
      </c>
      <c r="L58" s="116"/>
    </row>
    <row r="59" spans="1:47" s="10" customFormat="1" ht="19.95" customHeight="1" x14ac:dyDescent="0.2">
      <c r="B59" s="116"/>
      <c r="D59" s="117" t="s">
        <v>87</v>
      </c>
      <c r="E59" s="118"/>
      <c r="F59" s="118"/>
      <c r="G59" s="118"/>
      <c r="H59" s="118"/>
      <c r="I59" s="119"/>
      <c r="J59" s="120">
        <f>J150</f>
        <v>0</v>
      </c>
      <c r="L59" s="116"/>
    </row>
    <row r="60" spans="1:47" s="10" customFormat="1" ht="19.95" customHeight="1" x14ac:dyDescent="0.2">
      <c r="B60" s="116"/>
      <c r="D60" s="117" t="s">
        <v>88</v>
      </c>
      <c r="E60" s="118"/>
      <c r="F60" s="118"/>
      <c r="G60" s="118"/>
      <c r="H60" s="118"/>
      <c r="I60" s="119"/>
      <c r="J60" s="120">
        <f>J176</f>
        <v>0</v>
      </c>
      <c r="L60" s="116"/>
    </row>
    <row r="61" spans="1:47" s="10" customFormat="1" ht="19.95" customHeight="1" x14ac:dyDescent="0.2">
      <c r="B61" s="116"/>
      <c r="D61" s="117" t="s">
        <v>89</v>
      </c>
      <c r="E61" s="118"/>
      <c r="F61" s="118"/>
      <c r="G61" s="118"/>
      <c r="H61" s="118"/>
      <c r="I61" s="119"/>
      <c r="J61" s="120">
        <f>J208</f>
        <v>0</v>
      </c>
      <c r="L61" s="116"/>
    </row>
    <row r="62" spans="1:47" s="10" customFormat="1" ht="19.95" customHeight="1" x14ac:dyDescent="0.2">
      <c r="B62" s="116"/>
      <c r="D62" s="117" t="s">
        <v>90</v>
      </c>
      <c r="E62" s="118"/>
      <c r="F62" s="118"/>
      <c r="G62" s="118"/>
      <c r="H62" s="118"/>
      <c r="I62" s="119"/>
      <c r="J62" s="120">
        <f>J217</f>
        <v>0</v>
      </c>
      <c r="L62" s="116"/>
    </row>
    <row r="63" spans="1:47" s="10" customFormat="1" ht="19.95" customHeight="1" x14ac:dyDescent="0.2">
      <c r="B63" s="116"/>
      <c r="D63" s="117" t="s">
        <v>91</v>
      </c>
      <c r="E63" s="118"/>
      <c r="F63" s="118"/>
      <c r="G63" s="118"/>
      <c r="H63" s="118"/>
      <c r="I63" s="119"/>
      <c r="J63" s="120">
        <f>J234</f>
        <v>0</v>
      </c>
      <c r="L63" s="116"/>
    </row>
    <row r="64" spans="1:47" s="10" customFormat="1" ht="19.95" customHeight="1" x14ac:dyDescent="0.2">
      <c r="B64" s="116"/>
      <c r="D64" s="117" t="s">
        <v>92</v>
      </c>
      <c r="E64" s="118"/>
      <c r="F64" s="118"/>
      <c r="G64" s="118"/>
      <c r="H64" s="118"/>
      <c r="I64" s="119"/>
      <c r="J64" s="120">
        <f>J238</f>
        <v>0</v>
      </c>
      <c r="L64" s="116"/>
    </row>
    <row r="65" spans="2:12" s="10" customFormat="1" ht="19.95" customHeight="1" x14ac:dyDescent="0.2">
      <c r="B65" s="116"/>
      <c r="D65" s="117" t="s">
        <v>93</v>
      </c>
      <c r="E65" s="118"/>
      <c r="F65" s="118"/>
      <c r="G65" s="118"/>
      <c r="H65" s="118"/>
      <c r="I65" s="119"/>
      <c r="J65" s="120">
        <f>J281</f>
        <v>0</v>
      </c>
      <c r="L65" s="116"/>
    </row>
    <row r="66" spans="2:12" s="9" customFormat="1" ht="24.9" customHeight="1" x14ac:dyDescent="0.2">
      <c r="B66" s="111"/>
      <c r="D66" s="112" t="s">
        <v>94</v>
      </c>
      <c r="E66" s="113"/>
      <c r="F66" s="113"/>
      <c r="G66" s="113"/>
      <c r="H66" s="113"/>
      <c r="I66" s="114"/>
      <c r="J66" s="115">
        <f>J284</f>
        <v>0</v>
      </c>
      <c r="L66" s="111"/>
    </row>
    <row r="67" spans="2:12" s="10" customFormat="1" ht="19.95" customHeight="1" x14ac:dyDescent="0.2">
      <c r="B67" s="116"/>
      <c r="D67" s="117" t="s">
        <v>95</v>
      </c>
      <c r="E67" s="118"/>
      <c r="F67" s="118"/>
      <c r="G67" s="118"/>
      <c r="H67" s="118"/>
      <c r="I67" s="119"/>
      <c r="J67" s="120">
        <f>J285</f>
        <v>0</v>
      </c>
      <c r="L67" s="116"/>
    </row>
    <row r="68" spans="2:12" s="10" customFormat="1" ht="19.95" customHeight="1" x14ac:dyDescent="0.2">
      <c r="B68" s="116"/>
      <c r="D68" s="117" t="s">
        <v>96</v>
      </c>
      <c r="E68" s="118"/>
      <c r="F68" s="118"/>
      <c r="G68" s="118"/>
      <c r="H68" s="118"/>
      <c r="I68" s="119"/>
      <c r="J68" s="120">
        <f>J310</f>
        <v>0</v>
      </c>
      <c r="L68" s="116"/>
    </row>
    <row r="69" spans="2:12" s="10" customFormat="1" ht="19.95" customHeight="1" x14ac:dyDescent="0.2">
      <c r="B69" s="116"/>
      <c r="D69" s="117" t="s">
        <v>97</v>
      </c>
      <c r="E69" s="118"/>
      <c r="F69" s="118"/>
      <c r="G69" s="118"/>
      <c r="H69" s="118"/>
      <c r="I69" s="119"/>
      <c r="J69" s="120">
        <f>J327</f>
        <v>0</v>
      </c>
      <c r="L69" s="116"/>
    </row>
    <row r="70" spans="2:12" s="10" customFormat="1" ht="19.95" customHeight="1" x14ac:dyDescent="0.2">
      <c r="B70" s="116"/>
      <c r="D70" s="117" t="s">
        <v>98</v>
      </c>
      <c r="E70" s="118"/>
      <c r="F70" s="118"/>
      <c r="G70" s="118"/>
      <c r="H70" s="118"/>
      <c r="I70" s="119"/>
      <c r="J70" s="120">
        <f>J333</f>
        <v>0</v>
      </c>
      <c r="L70" s="116"/>
    </row>
    <row r="71" spans="2:12" s="10" customFormat="1" ht="19.95" customHeight="1" x14ac:dyDescent="0.2">
      <c r="B71" s="116"/>
      <c r="D71" s="117" t="s">
        <v>99</v>
      </c>
      <c r="E71" s="118"/>
      <c r="F71" s="118"/>
      <c r="G71" s="118"/>
      <c r="H71" s="118"/>
      <c r="I71" s="119"/>
      <c r="J71" s="120">
        <f>J338</f>
        <v>0</v>
      </c>
      <c r="L71" s="116"/>
    </row>
    <row r="72" spans="2:12" s="10" customFormat="1" ht="19.95" customHeight="1" x14ac:dyDescent="0.2">
      <c r="B72" s="116"/>
      <c r="D72" s="117" t="s">
        <v>100</v>
      </c>
      <c r="E72" s="118"/>
      <c r="F72" s="118"/>
      <c r="G72" s="118"/>
      <c r="H72" s="118"/>
      <c r="I72" s="119"/>
      <c r="J72" s="120">
        <f>J341</f>
        <v>0</v>
      </c>
      <c r="L72" s="116"/>
    </row>
    <row r="73" spans="2:12" s="10" customFormat="1" ht="19.95" customHeight="1" x14ac:dyDescent="0.2">
      <c r="B73" s="116"/>
      <c r="D73" s="117" t="s">
        <v>101</v>
      </c>
      <c r="E73" s="118"/>
      <c r="F73" s="118"/>
      <c r="G73" s="118"/>
      <c r="H73" s="118"/>
      <c r="I73" s="119"/>
      <c r="J73" s="120">
        <f>J346</f>
        <v>0</v>
      </c>
      <c r="L73" s="116"/>
    </row>
    <row r="74" spans="2:12" s="10" customFormat="1" ht="19.95" customHeight="1" x14ac:dyDescent="0.2">
      <c r="B74" s="116"/>
      <c r="D74" s="117" t="s">
        <v>102</v>
      </c>
      <c r="E74" s="118"/>
      <c r="F74" s="118"/>
      <c r="G74" s="118"/>
      <c r="H74" s="118"/>
      <c r="I74" s="119"/>
      <c r="J74" s="120">
        <f>J350</f>
        <v>0</v>
      </c>
      <c r="L74" s="116"/>
    </row>
    <row r="75" spans="2:12" s="10" customFormat="1" ht="19.95" customHeight="1" x14ac:dyDescent="0.2">
      <c r="B75" s="116"/>
      <c r="D75" s="117" t="s">
        <v>103</v>
      </c>
      <c r="E75" s="118"/>
      <c r="F75" s="118"/>
      <c r="G75" s="118"/>
      <c r="H75" s="118"/>
      <c r="I75" s="119"/>
      <c r="J75" s="120">
        <f>J358</f>
        <v>0</v>
      </c>
      <c r="L75" s="116"/>
    </row>
    <row r="76" spans="2:12" s="10" customFormat="1" ht="19.95" customHeight="1" x14ac:dyDescent="0.2">
      <c r="B76" s="116"/>
      <c r="D76" s="117" t="s">
        <v>104</v>
      </c>
      <c r="E76" s="118"/>
      <c r="F76" s="118"/>
      <c r="G76" s="118"/>
      <c r="H76" s="118"/>
      <c r="I76" s="119"/>
      <c r="J76" s="120">
        <f>J371</f>
        <v>0</v>
      </c>
      <c r="L76" s="116"/>
    </row>
    <row r="77" spans="2:12" s="10" customFormat="1" ht="19.95" customHeight="1" x14ac:dyDescent="0.2">
      <c r="B77" s="116"/>
      <c r="D77" s="117" t="s">
        <v>105</v>
      </c>
      <c r="E77" s="118"/>
      <c r="F77" s="118"/>
      <c r="G77" s="118"/>
      <c r="H77" s="118"/>
      <c r="I77" s="119"/>
      <c r="J77" s="120">
        <f>J381</f>
        <v>0</v>
      </c>
      <c r="L77" s="116"/>
    </row>
    <row r="78" spans="2:12" s="10" customFormat="1" ht="19.95" customHeight="1" x14ac:dyDescent="0.2">
      <c r="B78" s="116"/>
      <c r="D78" s="117" t="s">
        <v>106</v>
      </c>
      <c r="E78" s="118"/>
      <c r="F78" s="118"/>
      <c r="G78" s="118"/>
      <c r="H78" s="118"/>
      <c r="I78" s="119"/>
      <c r="J78" s="120">
        <f>J388</f>
        <v>0</v>
      </c>
      <c r="L78" s="116"/>
    </row>
    <row r="79" spans="2:12" s="10" customFormat="1" ht="19.95" customHeight="1" x14ac:dyDescent="0.2">
      <c r="B79" s="116"/>
      <c r="D79" s="117" t="s">
        <v>107</v>
      </c>
      <c r="E79" s="118"/>
      <c r="F79" s="118"/>
      <c r="G79" s="118"/>
      <c r="H79" s="118"/>
      <c r="I79" s="119"/>
      <c r="J79" s="120">
        <f>J428</f>
        <v>0</v>
      </c>
      <c r="L79" s="116"/>
    </row>
    <row r="80" spans="2:12" s="10" customFormat="1" ht="19.95" customHeight="1" x14ac:dyDescent="0.2">
      <c r="B80" s="116"/>
      <c r="D80" s="117" t="s">
        <v>108</v>
      </c>
      <c r="E80" s="118"/>
      <c r="F80" s="118"/>
      <c r="G80" s="118"/>
      <c r="H80" s="118"/>
      <c r="I80" s="119"/>
      <c r="J80" s="120">
        <f>J450</f>
        <v>0</v>
      </c>
      <c r="L80" s="116"/>
    </row>
    <row r="81" spans="2:12" s="10" customFormat="1" ht="19.95" customHeight="1" x14ac:dyDescent="0.2">
      <c r="B81" s="116"/>
      <c r="D81" s="117" t="s">
        <v>109</v>
      </c>
      <c r="E81" s="118"/>
      <c r="F81" s="118"/>
      <c r="G81" s="118"/>
      <c r="H81" s="118"/>
      <c r="I81" s="119"/>
      <c r="J81" s="120">
        <f>J459</f>
        <v>0</v>
      </c>
      <c r="L81" s="116"/>
    </row>
    <row r="82" spans="2:12" s="10" customFormat="1" ht="19.95" customHeight="1" x14ac:dyDescent="0.2">
      <c r="B82" s="116"/>
      <c r="D82" s="117" t="s">
        <v>110</v>
      </c>
      <c r="E82" s="118"/>
      <c r="F82" s="118"/>
      <c r="G82" s="118"/>
      <c r="H82" s="118"/>
      <c r="I82" s="119"/>
      <c r="J82" s="120">
        <f>J477</f>
        <v>0</v>
      </c>
      <c r="L82" s="116"/>
    </row>
    <row r="83" spans="2:12" s="10" customFormat="1" ht="19.95" customHeight="1" x14ac:dyDescent="0.2">
      <c r="B83" s="116"/>
      <c r="D83" s="117" t="s">
        <v>111</v>
      </c>
      <c r="E83" s="118"/>
      <c r="F83" s="118"/>
      <c r="G83" s="118"/>
      <c r="H83" s="118"/>
      <c r="I83" s="119"/>
      <c r="J83" s="120">
        <f>J482</f>
        <v>0</v>
      </c>
      <c r="L83" s="116"/>
    </row>
    <row r="84" spans="2:12" s="10" customFormat="1" ht="19.95" customHeight="1" x14ac:dyDescent="0.2">
      <c r="B84" s="116"/>
      <c r="D84" s="117" t="s">
        <v>112</v>
      </c>
      <c r="E84" s="118"/>
      <c r="F84" s="118"/>
      <c r="G84" s="118"/>
      <c r="H84" s="118"/>
      <c r="I84" s="119"/>
      <c r="J84" s="120">
        <f>J491</f>
        <v>0</v>
      </c>
      <c r="L84" s="116"/>
    </row>
    <row r="85" spans="2:12" s="9" customFormat="1" ht="24.9" customHeight="1" x14ac:dyDescent="0.2">
      <c r="B85" s="111"/>
      <c r="D85" s="112" t="s">
        <v>113</v>
      </c>
      <c r="E85" s="113"/>
      <c r="F85" s="113"/>
      <c r="G85" s="113"/>
      <c r="H85" s="113"/>
      <c r="I85" s="114"/>
      <c r="J85" s="115">
        <f>J501</f>
        <v>0</v>
      </c>
      <c r="L85" s="111"/>
    </row>
    <row r="86" spans="2:12" s="9" customFormat="1" ht="24.9" customHeight="1" x14ac:dyDescent="0.2">
      <c r="B86" s="111"/>
      <c r="D86" s="112" t="s">
        <v>114</v>
      </c>
      <c r="E86" s="113"/>
      <c r="F86" s="113"/>
      <c r="G86" s="113"/>
      <c r="H86" s="113"/>
      <c r="I86" s="114"/>
      <c r="J86" s="115">
        <f>J508</f>
        <v>0</v>
      </c>
      <c r="L86" s="111"/>
    </row>
    <row r="87" spans="2:12" s="10" customFormat="1" ht="19.95" customHeight="1" x14ac:dyDescent="0.2">
      <c r="B87" s="116"/>
      <c r="D87" s="117" t="s">
        <v>115</v>
      </c>
      <c r="E87" s="118"/>
      <c r="F87" s="118"/>
      <c r="G87" s="118"/>
      <c r="H87" s="118"/>
      <c r="I87" s="119"/>
      <c r="J87" s="120">
        <f>J509</f>
        <v>0</v>
      </c>
      <c r="L87" s="116"/>
    </row>
    <row r="88" spans="2:12" s="10" customFormat="1" ht="14.85" customHeight="1" x14ac:dyDescent="0.2">
      <c r="B88" s="116"/>
      <c r="D88" s="117" t="s">
        <v>116</v>
      </c>
      <c r="E88" s="118"/>
      <c r="F88" s="118"/>
      <c r="G88" s="118"/>
      <c r="H88" s="118"/>
      <c r="I88" s="119"/>
      <c r="J88" s="120">
        <f>J510</f>
        <v>0</v>
      </c>
      <c r="L88" s="116"/>
    </row>
    <row r="89" spans="2:12" s="10" customFormat="1" ht="19.95" customHeight="1" x14ac:dyDescent="0.2">
      <c r="B89" s="116"/>
      <c r="D89" s="117" t="s">
        <v>117</v>
      </c>
      <c r="E89" s="118"/>
      <c r="F89" s="118"/>
      <c r="G89" s="118"/>
      <c r="H89" s="118"/>
      <c r="I89" s="119"/>
      <c r="J89" s="120">
        <f>J520</f>
        <v>0</v>
      </c>
      <c r="L89" s="116"/>
    </row>
    <row r="90" spans="2:12" s="10" customFormat="1" ht="14.85" customHeight="1" x14ac:dyDescent="0.2">
      <c r="B90" s="116"/>
      <c r="D90" s="117" t="s">
        <v>118</v>
      </c>
      <c r="E90" s="118"/>
      <c r="F90" s="118"/>
      <c r="G90" s="118"/>
      <c r="H90" s="118"/>
      <c r="I90" s="119"/>
      <c r="J90" s="120">
        <f>J521</f>
        <v>0</v>
      </c>
      <c r="L90" s="116"/>
    </row>
    <row r="91" spans="2:12" s="10" customFormat="1" ht="14.85" customHeight="1" x14ac:dyDescent="0.2">
      <c r="B91" s="116"/>
      <c r="D91" s="117" t="s">
        <v>119</v>
      </c>
      <c r="E91" s="118"/>
      <c r="F91" s="118"/>
      <c r="G91" s="118"/>
      <c r="H91" s="118"/>
      <c r="I91" s="119"/>
      <c r="J91" s="120">
        <f>J525</f>
        <v>0</v>
      </c>
      <c r="L91" s="116"/>
    </row>
    <row r="92" spans="2:12" s="10" customFormat="1" ht="14.85" customHeight="1" x14ac:dyDescent="0.2">
      <c r="B92" s="116"/>
      <c r="D92" s="117" t="s">
        <v>120</v>
      </c>
      <c r="E92" s="118"/>
      <c r="F92" s="118"/>
      <c r="G92" s="118"/>
      <c r="H92" s="118"/>
      <c r="I92" s="119"/>
      <c r="J92" s="120">
        <f>J529</f>
        <v>0</v>
      </c>
      <c r="L92" s="116"/>
    </row>
    <row r="93" spans="2:12" s="10" customFormat="1" ht="14.85" customHeight="1" x14ac:dyDescent="0.2">
      <c r="B93" s="116"/>
      <c r="D93" s="117" t="s">
        <v>121</v>
      </c>
      <c r="E93" s="118"/>
      <c r="F93" s="118"/>
      <c r="G93" s="118"/>
      <c r="H93" s="118"/>
      <c r="I93" s="119"/>
      <c r="J93" s="120">
        <f>J533</f>
        <v>0</v>
      </c>
      <c r="L93" s="116"/>
    </row>
    <row r="94" spans="2:12" s="10" customFormat="1" ht="14.85" customHeight="1" x14ac:dyDescent="0.2">
      <c r="B94" s="116"/>
      <c r="D94" s="117" t="s">
        <v>122</v>
      </c>
      <c r="E94" s="118"/>
      <c r="F94" s="118"/>
      <c r="G94" s="118"/>
      <c r="H94" s="118"/>
      <c r="I94" s="119"/>
      <c r="J94" s="120">
        <f>J537</f>
        <v>0</v>
      </c>
      <c r="L94" s="116"/>
    </row>
    <row r="95" spans="2:12" s="10" customFormat="1" ht="14.85" customHeight="1" x14ac:dyDescent="0.2">
      <c r="B95" s="116"/>
      <c r="D95" s="117" t="s">
        <v>123</v>
      </c>
      <c r="E95" s="118"/>
      <c r="F95" s="118"/>
      <c r="G95" s="118"/>
      <c r="H95" s="118"/>
      <c r="I95" s="119"/>
      <c r="J95" s="120">
        <f>J541</f>
        <v>0</v>
      </c>
      <c r="L95" s="116"/>
    </row>
    <row r="96" spans="2:12" s="10" customFormat="1" ht="14.85" customHeight="1" x14ac:dyDescent="0.2">
      <c r="B96" s="116"/>
      <c r="D96" s="117" t="s">
        <v>124</v>
      </c>
      <c r="E96" s="118"/>
      <c r="F96" s="118"/>
      <c r="G96" s="118"/>
      <c r="H96" s="118"/>
      <c r="I96" s="119"/>
      <c r="J96" s="120">
        <f>J545</f>
        <v>0</v>
      </c>
      <c r="L96" s="116"/>
    </row>
    <row r="97" spans="1:31" s="10" customFormat="1" ht="14.85" customHeight="1" x14ac:dyDescent="0.2">
      <c r="B97" s="116"/>
      <c r="D97" s="117" t="s">
        <v>125</v>
      </c>
      <c r="E97" s="118"/>
      <c r="F97" s="118"/>
      <c r="G97" s="118"/>
      <c r="H97" s="118"/>
      <c r="I97" s="119"/>
      <c r="J97" s="120">
        <f>J549</f>
        <v>0</v>
      </c>
      <c r="L97" s="116"/>
    </row>
    <row r="98" spans="1:31" s="10" customFormat="1" ht="14.85" customHeight="1" x14ac:dyDescent="0.2">
      <c r="B98" s="116"/>
      <c r="D98" s="117" t="s">
        <v>126</v>
      </c>
      <c r="E98" s="118"/>
      <c r="F98" s="118"/>
      <c r="G98" s="118"/>
      <c r="H98" s="118"/>
      <c r="I98" s="119"/>
      <c r="J98" s="120">
        <f>J553</f>
        <v>0</v>
      </c>
      <c r="L98" s="116"/>
    </row>
    <row r="99" spans="1:31" s="10" customFormat="1" ht="14.85" customHeight="1" x14ac:dyDescent="0.2">
      <c r="B99" s="116"/>
      <c r="D99" s="117" t="s">
        <v>127</v>
      </c>
      <c r="E99" s="118"/>
      <c r="F99" s="118"/>
      <c r="G99" s="118"/>
      <c r="H99" s="118"/>
      <c r="I99" s="119"/>
      <c r="J99" s="120">
        <f>J557</f>
        <v>0</v>
      </c>
      <c r="L99" s="116"/>
    </row>
    <row r="100" spans="1:31" s="2" customFormat="1" ht="21.75" customHeight="1" x14ac:dyDescent="0.2">
      <c r="A100" s="31"/>
      <c r="B100" s="32"/>
      <c r="C100" s="31"/>
      <c r="D100" s="31"/>
      <c r="E100" s="31"/>
      <c r="F100" s="31"/>
      <c r="G100" s="31"/>
      <c r="H100" s="31"/>
      <c r="I100" s="85"/>
      <c r="J100" s="31"/>
      <c r="K100" s="31"/>
      <c r="L100" s="86"/>
      <c r="S100" s="31"/>
      <c r="T100" s="31"/>
      <c r="U100" s="31"/>
      <c r="V100" s="31"/>
      <c r="W100" s="31"/>
      <c r="X100" s="31"/>
      <c r="Y100" s="31"/>
      <c r="Z100" s="31"/>
      <c r="AA100" s="31"/>
      <c r="AB100" s="31"/>
      <c r="AC100" s="31"/>
      <c r="AD100" s="31"/>
      <c r="AE100" s="31"/>
    </row>
    <row r="101" spans="1:31" s="2" customFormat="1" ht="6.9" customHeight="1" x14ac:dyDescent="0.2">
      <c r="A101" s="31"/>
      <c r="B101" s="41"/>
      <c r="C101" s="42"/>
      <c r="D101" s="42"/>
      <c r="E101" s="42"/>
      <c r="F101" s="42"/>
      <c r="G101" s="42"/>
      <c r="H101" s="42"/>
      <c r="I101" s="105"/>
      <c r="J101" s="42"/>
      <c r="K101" s="42"/>
      <c r="L101" s="86"/>
      <c r="S101" s="31"/>
      <c r="T101" s="31"/>
      <c r="U101" s="31"/>
      <c r="V101" s="31"/>
      <c r="W101" s="31"/>
      <c r="X101" s="31"/>
      <c r="Y101" s="31"/>
      <c r="Z101" s="31"/>
      <c r="AA101" s="31"/>
      <c r="AB101" s="31"/>
      <c r="AC101" s="31"/>
      <c r="AD101" s="31"/>
      <c r="AE101" s="31"/>
    </row>
    <row r="105" spans="1:31" s="2" customFormat="1" ht="6.9" customHeight="1" x14ac:dyDescent="0.2">
      <c r="A105" s="31"/>
      <c r="B105" s="43"/>
      <c r="C105" s="44"/>
      <c r="D105" s="44"/>
      <c r="E105" s="44"/>
      <c r="F105" s="44"/>
      <c r="G105" s="44"/>
      <c r="H105" s="44"/>
      <c r="I105" s="106"/>
      <c r="J105" s="44"/>
      <c r="K105" s="44"/>
      <c r="L105" s="86"/>
      <c r="S105" s="31"/>
      <c r="T105" s="31"/>
      <c r="U105" s="31"/>
      <c r="V105" s="31"/>
      <c r="W105" s="31"/>
      <c r="X105" s="31"/>
      <c r="Y105" s="31"/>
      <c r="Z105" s="31"/>
      <c r="AA105" s="31"/>
      <c r="AB105" s="31"/>
      <c r="AC105" s="31"/>
      <c r="AD105" s="31"/>
      <c r="AE105" s="31"/>
    </row>
    <row r="106" spans="1:31" s="2" customFormat="1" ht="24.9" customHeight="1" x14ac:dyDescent="0.2">
      <c r="A106" s="31"/>
      <c r="B106" s="32"/>
      <c r="C106" s="20" t="s">
        <v>128</v>
      </c>
      <c r="D106" s="31"/>
      <c r="E106" s="31"/>
      <c r="F106" s="31"/>
      <c r="G106" s="31"/>
      <c r="H106" s="31"/>
      <c r="I106" s="85"/>
      <c r="J106" s="31"/>
      <c r="K106" s="31"/>
      <c r="L106" s="86"/>
      <c r="S106" s="31"/>
      <c r="T106" s="31"/>
      <c r="U106" s="31"/>
      <c r="V106" s="31"/>
      <c r="W106" s="31"/>
      <c r="X106" s="31"/>
      <c r="Y106" s="31"/>
      <c r="Z106" s="31"/>
      <c r="AA106" s="31"/>
      <c r="AB106" s="31"/>
      <c r="AC106" s="31"/>
      <c r="AD106" s="31"/>
      <c r="AE106" s="31"/>
    </row>
    <row r="107" spans="1:31" s="2" customFormat="1" ht="6.9" customHeight="1" x14ac:dyDescent="0.2">
      <c r="A107" s="31"/>
      <c r="B107" s="32"/>
      <c r="C107" s="31"/>
      <c r="D107" s="31"/>
      <c r="E107" s="31"/>
      <c r="F107" s="31"/>
      <c r="G107" s="31"/>
      <c r="H107" s="31"/>
      <c r="I107" s="85"/>
      <c r="J107" s="31"/>
      <c r="K107" s="31"/>
      <c r="L107" s="86"/>
      <c r="S107" s="31"/>
      <c r="T107" s="31"/>
      <c r="U107" s="31"/>
      <c r="V107" s="31"/>
      <c r="W107" s="31"/>
      <c r="X107" s="31"/>
      <c r="Y107" s="31"/>
      <c r="Z107" s="31"/>
      <c r="AA107" s="31"/>
      <c r="AB107" s="31"/>
      <c r="AC107" s="31"/>
      <c r="AD107" s="31"/>
      <c r="AE107" s="31"/>
    </row>
    <row r="108" spans="1:31" s="2" customFormat="1" ht="12" customHeight="1" x14ac:dyDescent="0.2">
      <c r="A108" s="31"/>
      <c r="B108" s="32"/>
      <c r="C108" s="26" t="s">
        <v>17</v>
      </c>
      <c r="D108" s="31"/>
      <c r="E108" s="31"/>
      <c r="F108" s="31"/>
      <c r="G108" s="31"/>
      <c r="H108" s="31"/>
      <c r="I108" s="85"/>
      <c r="J108" s="31"/>
      <c r="K108" s="31"/>
      <c r="L108" s="86"/>
      <c r="S108" s="31"/>
      <c r="T108" s="31"/>
      <c r="U108" s="31"/>
      <c r="V108" s="31"/>
      <c r="W108" s="31"/>
      <c r="X108" s="31"/>
      <c r="Y108" s="31"/>
      <c r="Z108" s="31"/>
      <c r="AA108" s="31"/>
      <c r="AB108" s="31"/>
      <c r="AC108" s="31"/>
      <c r="AD108" s="31"/>
      <c r="AE108" s="31"/>
    </row>
    <row r="109" spans="1:31" s="2" customFormat="1" ht="16.5" customHeight="1" x14ac:dyDescent="0.2">
      <c r="A109" s="31"/>
      <c r="B109" s="32"/>
      <c r="C109" s="31"/>
      <c r="D109" s="31"/>
      <c r="E109" s="289" t="str">
        <f>E7</f>
        <v>DPMP, nástavba dispečinku</v>
      </c>
      <c r="F109" s="302"/>
      <c r="G109" s="302"/>
      <c r="H109" s="302"/>
      <c r="I109" s="85"/>
      <c r="J109" s="31"/>
      <c r="K109" s="31"/>
      <c r="L109" s="86"/>
      <c r="S109" s="31"/>
      <c r="T109" s="31"/>
      <c r="U109" s="31"/>
      <c r="V109" s="31"/>
      <c r="W109" s="31"/>
      <c r="X109" s="31"/>
      <c r="Y109" s="31"/>
      <c r="Z109" s="31"/>
      <c r="AA109" s="31"/>
      <c r="AB109" s="31"/>
      <c r="AC109" s="31"/>
      <c r="AD109" s="31"/>
      <c r="AE109" s="31"/>
    </row>
    <row r="110" spans="1:31" s="2" customFormat="1" ht="6.9" customHeight="1" x14ac:dyDescent="0.2">
      <c r="A110" s="31"/>
      <c r="B110" s="32"/>
      <c r="C110" s="31"/>
      <c r="D110" s="31"/>
      <c r="E110" s="31"/>
      <c r="F110" s="31"/>
      <c r="G110" s="31"/>
      <c r="H110" s="31"/>
      <c r="I110" s="85"/>
      <c r="J110" s="31"/>
      <c r="K110" s="31"/>
      <c r="L110" s="86"/>
      <c r="S110" s="31"/>
      <c r="T110" s="31"/>
      <c r="U110" s="31"/>
      <c r="V110" s="31"/>
      <c r="W110" s="31"/>
      <c r="X110" s="31"/>
      <c r="Y110" s="31"/>
      <c r="Z110" s="31"/>
      <c r="AA110" s="31"/>
      <c r="AB110" s="31"/>
      <c r="AC110" s="31"/>
      <c r="AD110" s="31"/>
      <c r="AE110" s="31"/>
    </row>
    <row r="111" spans="1:31" s="2" customFormat="1" ht="12" customHeight="1" x14ac:dyDescent="0.2">
      <c r="A111" s="31"/>
      <c r="B111" s="32"/>
      <c r="C111" s="26" t="s">
        <v>21</v>
      </c>
      <c r="D111" s="31"/>
      <c r="E111" s="31"/>
      <c r="F111" s="24" t="str">
        <f>F10</f>
        <v xml:space="preserve"> </v>
      </c>
      <c r="G111" s="31"/>
      <c r="H111" s="31"/>
      <c r="I111" s="87" t="s">
        <v>23</v>
      </c>
      <c r="J111" s="49" t="str">
        <f>IF(J10="","",J10)</f>
        <v>28. 5. 2020</v>
      </c>
      <c r="K111" s="31"/>
      <c r="L111" s="86"/>
      <c r="S111" s="31"/>
      <c r="T111" s="31"/>
      <c r="U111" s="31"/>
      <c r="V111" s="31"/>
      <c r="W111" s="31"/>
      <c r="X111" s="31"/>
      <c r="Y111" s="31"/>
      <c r="Z111" s="31"/>
      <c r="AA111" s="31"/>
      <c r="AB111" s="31"/>
      <c r="AC111" s="31"/>
      <c r="AD111" s="31"/>
      <c r="AE111" s="31"/>
    </row>
    <row r="112" spans="1:31" s="2" customFormat="1" ht="6.9" customHeight="1" x14ac:dyDescent="0.2">
      <c r="A112" s="31"/>
      <c r="B112" s="32"/>
      <c r="C112" s="31"/>
      <c r="D112" s="31"/>
      <c r="E112" s="31"/>
      <c r="F112" s="31"/>
      <c r="G112" s="31"/>
      <c r="H112" s="31"/>
      <c r="I112" s="85"/>
      <c r="J112" s="31"/>
      <c r="K112" s="31"/>
      <c r="L112" s="86"/>
      <c r="S112" s="31"/>
      <c r="T112" s="31"/>
      <c r="U112" s="31"/>
      <c r="V112" s="31"/>
      <c r="W112" s="31"/>
      <c r="X112" s="31"/>
      <c r="Y112" s="31"/>
      <c r="Z112" s="31"/>
      <c r="AA112" s="31"/>
      <c r="AB112" s="31"/>
      <c r="AC112" s="31"/>
      <c r="AD112" s="31"/>
      <c r="AE112" s="31"/>
    </row>
    <row r="113" spans="1:65" s="2" customFormat="1" ht="15.15" customHeight="1" x14ac:dyDescent="0.2">
      <c r="A113" s="31"/>
      <c r="B113" s="32"/>
      <c r="C113" s="26" t="s">
        <v>25</v>
      </c>
      <c r="D113" s="31"/>
      <c r="E113" s="31"/>
      <c r="F113" s="24" t="str">
        <f>E13</f>
        <v xml:space="preserve"> </v>
      </c>
      <c r="G113" s="31"/>
      <c r="H113" s="31"/>
      <c r="I113" s="87" t="s">
        <v>30</v>
      </c>
      <c r="J113" s="29" t="str">
        <f>E19</f>
        <v xml:space="preserve"> </v>
      </c>
      <c r="K113" s="31"/>
      <c r="L113" s="86"/>
      <c r="S113" s="31"/>
      <c r="T113" s="31"/>
      <c r="U113" s="31"/>
      <c r="V113" s="31"/>
      <c r="W113" s="31"/>
      <c r="X113" s="31"/>
      <c r="Y113" s="31"/>
      <c r="Z113" s="31"/>
      <c r="AA113" s="31"/>
      <c r="AB113" s="31"/>
      <c r="AC113" s="31"/>
      <c r="AD113" s="31"/>
      <c r="AE113" s="31"/>
    </row>
    <row r="114" spans="1:65" s="2" customFormat="1" ht="15.15" customHeight="1" x14ac:dyDescent="0.2">
      <c r="A114" s="31"/>
      <c r="B114" s="32"/>
      <c r="C114" s="26" t="s">
        <v>28</v>
      </c>
      <c r="D114" s="31"/>
      <c r="E114" s="31"/>
      <c r="F114" s="24" t="str">
        <f>IF(E16="","",E16)</f>
        <v>Vyplň údaj</v>
      </c>
      <c r="G114" s="31"/>
      <c r="H114" s="31"/>
      <c r="I114" s="87" t="s">
        <v>32</v>
      </c>
      <c r="J114" s="29" t="str">
        <f>E22</f>
        <v>CreoPlan s.r.o.</v>
      </c>
      <c r="K114" s="31"/>
      <c r="L114" s="86"/>
      <c r="S114" s="31"/>
      <c r="T114" s="31"/>
      <c r="U114" s="31"/>
      <c r="V114" s="31"/>
      <c r="W114" s="31"/>
      <c r="X114" s="31"/>
      <c r="Y114" s="31"/>
      <c r="Z114" s="31"/>
      <c r="AA114" s="31"/>
      <c r="AB114" s="31"/>
      <c r="AC114" s="31"/>
      <c r="AD114" s="31"/>
      <c r="AE114" s="31"/>
    </row>
    <row r="115" spans="1:65" s="2" customFormat="1" ht="10.35" customHeight="1" x14ac:dyDescent="0.2">
      <c r="A115" s="31"/>
      <c r="B115" s="32"/>
      <c r="C115" s="31"/>
      <c r="D115" s="31"/>
      <c r="E115" s="31"/>
      <c r="F115" s="31"/>
      <c r="G115" s="31"/>
      <c r="H115" s="31"/>
      <c r="I115" s="85"/>
      <c r="J115" s="31"/>
      <c r="K115" s="31"/>
      <c r="L115" s="86"/>
      <c r="S115" s="31"/>
      <c r="T115" s="31"/>
      <c r="U115" s="31"/>
      <c r="V115" s="31"/>
      <c r="W115" s="31"/>
      <c r="X115" s="31"/>
      <c r="Y115" s="31"/>
      <c r="Z115" s="31"/>
      <c r="AA115" s="31"/>
      <c r="AB115" s="31"/>
      <c r="AC115" s="31"/>
      <c r="AD115" s="31"/>
      <c r="AE115" s="31"/>
    </row>
    <row r="116" spans="1:65" s="11" customFormat="1" ht="29.25" customHeight="1" x14ac:dyDescent="0.2">
      <c r="A116" s="121"/>
      <c r="B116" s="122"/>
      <c r="C116" s="123" t="s">
        <v>129</v>
      </c>
      <c r="D116" s="124" t="s">
        <v>56</v>
      </c>
      <c r="E116" s="124" t="s">
        <v>52</v>
      </c>
      <c r="F116" s="124" t="s">
        <v>53</v>
      </c>
      <c r="G116" s="124" t="s">
        <v>130</v>
      </c>
      <c r="H116" s="124" t="s">
        <v>131</v>
      </c>
      <c r="I116" s="125" t="s">
        <v>132</v>
      </c>
      <c r="J116" s="124" t="s">
        <v>82</v>
      </c>
      <c r="K116" s="126" t="s">
        <v>133</v>
      </c>
      <c r="L116" s="127"/>
      <c r="M116" s="56" t="s">
        <v>3</v>
      </c>
      <c r="N116" s="57" t="s">
        <v>41</v>
      </c>
      <c r="O116" s="57" t="s">
        <v>134</v>
      </c>
      <c r="P116" s="57" t="s">
        <v>135</v>
      </c>
      <c r="Q116" s="57" t="s">
        <v>136</v>
      </c>
      <c r="R116" s="57" t="s">
        <v>137</v>
      </c>
      <c r="S116" s="57" t="s">
        <v>138</v>
      </c>
      <c r="T116" s="58" t="s">
        <v>139</v>
      </c>
      <c r="U116" s="121"/>
      <c r="V116" s="121"/>
      <c r="W116" s="121"/>
      <c r="X116" s="121"/>
      <c r="Y116" s="121"/>
      <c r="Z116" s="121"/>
      <c r="AA116" s="121"/>
      <c r="AB116" s="121"/>
      <c r="AC116" s="121"/>
      <c r="AD116" s="121"/>
      <c r="AE116" s="121"/>
    </row>
    <row r="117" spans="1:65" s="2" customFormat="1" ht="22.95" customHeight="1" x14ac:dyDescent="0.3">
      <c r="A117" s="31"/>
      <c r="B117" s="32"/>
      <c r="C117" s="63" t="s">
        <v>140</v>
      </c>
      <c r="D117" s="31"/>
      <c r="E117" s="31"/>
      <c r="F117" s="31"/>
      <c r="G117" s="31"/>
      <c r="H117" s="31"/>
      <c r="I117" s="85"/>
      <c r="J117" s="128">
        <f>BK117</f>
        <v>0</v>
      </c>
      <c r="K117" s="31"/>
      <c r="L117" s="32"/>
      <c r="M117" s="59"/>
      <c r="N117" s="50"/>
      <c r="O117" s="60"/>
      <c r="P117" s="129">
        <f>P118+P284+P501+P508</f>
        <v>0</v>
      </c>
      <c r="Q117" s="60"/>
      <c r="R117" s="129">
        <f>R118+R284+R501+R508</f>
        <v>167.90826261999999</v>
      </c>
      <c r="S117" s="60"/>
      <c r="T117" s="130">
        <f>T118+T284+T501+T508</f>
        <v>6.2502289999999991</v>
      </c>
      <c r="U117" s="31"/>
      <c r="V117" s="31"/>
      <c r="W117" s="31"/>
      <c r="X117" s="31"/>
      <c r="Y117" s="31"/>
      <c r="Z117" s="31"/>
      <c r="AA117" s="31"/>
      <c r="AB117" s="31"/>
      <c r="AC117" s="31"/>
      <c r="AD117" s="31"/>
      <c r="AE117" s="31"/>
      <c r="AT117" s="16" t="s">
        <v>70</v>
      </c>
      <c r="AU117" s="16" t="s">
        <v>83</v>
      </c>
      <c r="BK117" s="131">
        <f>BK118+BK284+BK501+BK508</f>
        <v>0</v>
      </c>
    </row>
    <row r="118" spans="1:65" s="12" customFormat="1" ht="25.95" customHeight="1" x14ac:dyDescent="0.25">
      <c r="B118" s="132"/>
      <c r="D118" s="133" t="s">
        <v>70</v>
      </c>
      <c r="E118" s="134" t="s">
        <v>141</v>
      </c>
      <c r="F118" s="134" t="s">
        <v>142</v>
      </c>
      <c r="I118" s="135"/>
      <c r="J118" s="136">
        <f>BK118</f>
        <v>0</v>
      </c>
      <c r="L118" s="132"/>
      <c r="M118" s="137"/>
      <c r="N118" s="138"/>
      <c r="O118" s="138"/>
      <c r="P118" s="139">
        <f>P119+P133+P150+P176+P208+P217+P234+P238+P281</f>
        <v>0</v>
      </c>
      <c r="Q118" s="138"/>
      <c r="R118" s="139">
        <f>R119+R133+R150+R176+R208+R217+R234+R238+R281</f>
        <v>150.53180483</v>
      </c>
      <c r="S118" s="138"/>
      <c r="T118" s="140">
        <f>T119+T133+T150+T176+T208+T217+T234+T238+T281</f>
        <v>5.6065999999999994</v>
      </c>
      <c r="AR118" s="133" t="s">
        <v>76</v>
      </c>
      <c r="AT118" s="141" t="s">
        <v>70</v>
      </c>
      <c r="AU118" s="141" t="s">
        <v>71</v>
      </c>
      <c r="AY118" s="133" t="s">
        <v>143</v>
      </c>
      <c r="BK118" s="142">
        <f>BK119+BK133+BK150+BK176+BK208+BK217+BK234+BK238+BK281</f>
        <v>0</v>
      </c>
    </row>
    <row r="119" spans="1:65" s="12" customFormat="1" ht="22.95" customHeight="1" x14ac:dyDescent="0.25">
      <c r="B119" s="132"/>
      <c r="D119" s="133" t="s">
        <v>70</v>
      </c>
      <c r="E119" s="143" t="s">
        <v>76</v>
      </c>
      <c r="F119" s="143" t="s">
        <v>144</v>
      </c>
      <c r="I119" s="135"/>
      <c r="J119" s="144">
        <f>BK119</f>
        <v>0</v>
      </c>
      <c r="L119" s="132"/>
      <c r="M119" s="137"/>
      <c r="N119" s="138"/>
      <c r="O119" s="138"/>
      <c r="P119" s="139">
        <f>SUM(P120:P132)</f>
        <v>0</v>
      </c>
      <c r="Q119" s="138"/>
      <c r="R119" s="139">
        <f>SUM(R120:R132)</f>
        <v>2.768E-2</v>
      </c>
      <c r="S119" s="138"/>
      <c r="T119" s="140">
        <f>SUM(T120:T132)</f>
        <v>0</v>
      </c>
      <c r="AR119" s="133" t="s">
        <v>76</v>
      </c>
      <c r="AT119" s="141" t="s">
        <v>70</v>
      </c>
      <c r="AU119" s="141" t="s">
        <v>76</v>
      </c>
      <c r="AY119" s="133" t="s">
        <v>143</v>
      </c>
      <c r="BK119" s="142">
        <f>SUM(BK120:BK132)</f>
        <v>0</v>
      </c>
    </row>
    <row r="120" spans="1:65" s="2" customFormat="1" ht="16.5" customHeight="1" x14ac:dyDescent="0.2">
      <c r="A120" s="31"/>
      <c r="B120" s="145"/>
      <c r="C120" s="146" t="s">
        <v>76</v>
      </c>
      <c r="D120" s="146" t="s">
        <v>145</v>
      </c>
      <c r="E120" s="147" t="s">
        <v>146</v>
      </c>
      <c r="F120" s="148" t="s">
        <v>147</v>
      </c>
      <c r="G120" s="149" t="s">
        <v>148</v>
      </c>
      <c r="H120" s="150">
        <v>2</v>
      </c>
      <c r="I120" s="151"/>
      <c r="J120" s="152">
        <f>ROUND(I120*H120,2)</f>
        <v>0</v>
      </c>
      <c r="K120" s="148" t="s">
        <v>149</v>
      </c>
      <c r="L120" s="32"/>
      <c r="M120" s="153" t="s">
        <v>3</v>
      </c>
      <c r="N120" s="154" t="s">
        <v>42</v>
      </c>
      <c r="O120" s="52"/>
      <c r="P120" s="155">
        <f>O120*H120</f>
        <v>0</v>
      </c>
      <c r="Q120" s="155">
        <v>1.384E-2</v>
      </c>
      <c r="R120" s="155">
        <f>Q120*H120</f>
        <v>2.768E-2</v>
      </c>
      <c r="S120" s="155">
        <v>0</v>
      </c>
      <c r="T120" s="156">
        <f>S120*H120</f>
        <v>0</v>
      </c>
      <c r="U120" s="31"/>
      <c r="V120" s="31"/>
      <c r="W120" s="31"/>
      <c r="X120" s="31"/>
      <c r="Y120" s="31"/>
      <c r="Z120" s="31"/>
      <c r="AA120" s="31"/>
      <c r="AB120" s="31"/>
      <c r="AC120" s="31"/>
      <c r="AD120" s="31"/>
      <c r="AE120" s="31"/>
      <c r="AR120" s="157" t="s">
        <v>150</v>
      </c>
      <c r="AT120" s="157" t="s">
        <v>145</v>
      </c>
      <c r="AU120" s="157" t="s">
        <v>78</v>
      </c>
      <c r="AY120" s="16" t="s">
        <v>143</v>
      </c>
      <c r="BE120" s="158">
        <f>IF(N120="základní",J120,0)</f>
        <v>0</v>
      </c>
      <c r="BF120" s="158">
        <f>IF(N120="snížená",J120,0)</f>
        <v>0</v>
      </c>
      <c r="BG120" s="158">
        <f>IF(N120="zákl. přenesená",J120,0)</f>
        <v>0</v>
      </c>
      <c r="BH120" s="158">
        <f>IF(N120="sníž. přenesená",J120,0)</f>
        <v>0</v>
      </c>
      <c r="BI120" s="158">
        <f>IF(N120="nulová",J120,0)</f>
        <v>0</v>
      </c>
      <c r="BJ120" s="16" t="s">
        <v>76</v>
      </c>
      <c r="BK120" s="158">
        <f>ROUND(I120*H120,2)</f>
        <v>0</v>
      </c>
      <c r="BL120" s="16" t="s">
        <v>150</v>
      </c>
      <c r="BM120" s="157" t="s">
        <v>151</v>
      </c>
    </row>
    <row r="121" spans="1:65" s="2" customFormat="1" x14ac:dyDescent="0.2">
      <c r="A121" s="31"/>
      <c r="B121" s="32"/>
      <c r="C121" s="31"/>
      <c r="D121" s="159" t="s">
        <v>152</v>
      </c>
      <c r="E121" s="31"/>
      <c r="F121" s="160" t="s">
        <v>153</v>
      </c>
      <c r="G121" s="31"/>
      <c r="H121" s="31"/>
      <c r="I121" s="85"/>
      <c r="J121" s="31"/>
      <c r="K121" s="31"/>
      <c r="L121" s="32"/>
      <c r="M121" s="161"/>
      <c r="N121" s="162"/>
      <c r="O121" s="52"/>
      <c r="P121" s="52"/>
      <c r="Q121" s="52"/>
      <c r="R121" s="52"/>
      <c r="S121" s="52"/>
      <c r="T121" s="53"/>
      <c r="U121" s="31"/>
      <c r="V121" s="31"/>
      <c r="W121" s="31"/>
      <c r="X121" s="31"/>
      <c r="Y121" s="31"/>
      <c r="Z121" s="31"/>
      <c r="AA121" s="31"/>
      <c r="AB121" s="31"/>
      <c r="AC121" s="31"/>
      <c r="AD121" s="31"/>
      <c r="AE121" s="31"/>
      <c r="AT121" s="16" t="s">
        <v>152</v>
      </c>
      <c r="AU121" s="16" t="s">
        <v>78</v>
      </c>
    </row>
    <row r="122" spans="1:65" s="2" customFormat="1" ht="124.8" x14ac:dyDescent="0.2">
      <c r="A122" s="31"/>
      <c r="B122" s="32"/>
      <c r="C122" s="31"/>
      <c r="D122" s="159" t="s">
        <v>154</v>
      </c>
      <c r="E122" s="31"/>
      <c r="F122" s="163" t="s">
        <v>155</v>
      </c>
      <c r="G122" s="31"/>
      <c r="H122" s="31"/>
      <c r="I122" s="85"/>
      <c r="J122" s="31"/>
      <c r="K122" s="31"/>
      <c r="L122" s="32"/>
      <c r="M122" s="161"/>
      <c r="N122" s="162"/>
      <c r="O122" s="52"/>
      <c r="P122" s="52"/>
      <c r="Q122" s="52"/>
      <c r="R122" s="52"/>
      <c r="S122" s="52"/>
      <c r="T122" s="53"/>
      <c r="U122" s="31"/>
      <c r="V122" s="31"/>
      <c r="W122" s="31"/>
      <c r="X122" s="31"/>
      <c r="Y122" s="31"/>
      <c r="Z122" s="31"/>
      <c r="AA122" s="31"/>
      <c r="AB122" s="31"/>
      <c r="AC122" s="31"/>
      <c r="AD122" s="31"/>
      <c r="AE122" s="31"/>
      <c r="AT122" s="16" t="s">
        <v>154</v>
      </c>
      <c r="AU122" s="16" t="s">
        <v>78</v>
      </c>
    </row>
    <row r="123" spans="1:65" s="2" customFormat="1" ht="16.5" customHeight="1" x14ac:dyDescent="0.2">
      <c r="A123" s="31"/>
      <c r="B123" s="145"/>
      <c r="C123" s="146" t="s">
        <v>78</v>
      </c>
      <c r="D123" s="146" t="s">
        <v>145</v>
      </c>
      <c r="E123" s="147" t="s">
        <v>156</v>
      </c>
      <c r="F123" s="148" t="s">
        <v>157</v>
      </c>
      <c r="G123" s="149" t="s">
        <v>148</v>
      </c>
      <c r="H123" s="150">
        <v>2</v>
      </c>
      <c r="I123" s="151"/>
      <c r="J123" s="152">
        <f>ROUND(I123*H123,2)</f>
        <v>0</v>
      </c>
      <c r="K123" s="148" t="s">
        <v>149</v>
      </c>
      <c r="L123" s="32"/>
      <c r="M123" s="153" t="s">
        <v>3</v>
      </c>
      <c r="N123" s="154" t="s">
        <v>42</v>
      </c>
      <c r="O123" s="52"/>
      <c r="P123" s="155">
        <f>O123*H123</f>
        <v>0</v>
      </c>
      <c r="Q123" s="155">
        <v>0</v>
      </c>
      <c r="R123" s="155">
        <f>Q123*H123</f>
        <v>0</v>
      </c>
      <c r="S123" s="155">
        <v>0</v>
      </c>
      <c r="T123" s="156">
        <f>S123*H123</f>
        <v>0</v>
      </c>
      <c r="U123" s="31"/>
      <c r="V123" s="31"/>
      <c r="W123" s="31"/>
      <c r="X123" s="31"/>
      <c r="Y123" s="31"/>
      <c r="Z123" s="31"/>
      <c r="AA123" s="31"/>
      <c r="AB123" s="31"/>
      <c r="AC123" s="31"/>
      <c r="AD123" s="31"/>
      <c r="AE123" s="31"/>
      <c r="AR123" s="157" t="s">
        <v>150</v>
      </c>
      <c r="AT123" s="157" t="s">
        <v>145</v>
      </c>
      <c r="AU123" s="157" t="s">
        <v>78</v>
      </c>
      <c r="AY123" s="16" t="s">
        <v>143</v>
      </c>
      <c r="BE123" s="158">
        <f>IF(N123="základní",J123,0)</f>
        <v>0</v>
      </c>
      <c r="BF123" s="158">
        <f>IF(N123="snížená",J123,0)</f>
        <v>0</v>
      </c>
      <c r="BG123" s="158">
        <f>IF(N123="zákl. přenesená",J123,0)</f>
        <v>0</v>
      </c>
      <c r="BH123" s="158">
        <f>IF(N123="sníž. přenesená",J123,0)</f>
        <v>0</v>
      </c>
      <c r="BI123" s="158">
        <f>IF(N123="nulová",J123,0)</f>
        <v>0</v>
      </c>
      <c r="BJ123" s="16" t="s">
        <v>76</v>
      </c>
      <c r="BK123" s="158">
        <f>ROUND(I123*H123,2)</f>
        <v>0</v>
      </c>
      <c r="BL123" s="16" t="s">
        <v>150</v>
      </c>
      <c r="BM123" s="157" t="s">
        <v>158</v>
      </c>
    </row>
    <row r="124" spans="1:65" s="2" customFormat="1" x14ac:dyDescent="0.2">
      <c r="A124" s="31"/>
      <c r="B124" s="32"/>
      <c r="C124" s="31"/>
      <c r="D124" s="159" t="s">
        <v>152</v>
      </c>
      <c r="E124" s="31"/>
      <c r="F124" s="160" t="s">
        <v>159</v>
      </c>
      <c r="G124" s="31"/>
      <c r="H124" s="31"/>
      <c r="I124" s="85"/>
      <c r="J124" s="31"/>
      <c r="K124" s="31"/>
      <c r="L124" s="32"/>
      <c r="M124" s="161"/>
      <c r="N124" s="162"/>
      <c r="O124" s="52"/>
      <c r="P124" s="52"/>
      <c r="Q124" s="52"/>
      <c r="R124" s="52"/>
      <c r="S124" s="52"/>
      <c r="T124" s="53"/>
      <c r="U124" s="31"/>
      <c r="V124" s="31"/>
      <c r="W124" s="31"/>
      <c r="X124" s="31"/>
      <c r="Y124" s="31"/>
      <c r="Z124" s="31"/>
      <c r="AA124" s="31"/>
      <c r="AB124" s="31"/>
      <c r="AC124" s="31"/>
      <c r="AD124" s="31"/>
      <c r="AE124" s="31"/>
      <c r="AT124" s="16" t="s">
        <v>152</v>
      </c>
      <c r="AU124" s="16" t="s">
        <v>78</v>
      </c>
    </row>
    <row r="125" spans="1:65" s="2" customFormat="1" ht="124.8" x14ac:dyDescent="0.2">
      <c r="A125" s="31"/>
      <c r="B125" s="32"/>
      <c r="C125" s="31"/>
      <c r="D125" s="159" t="s">
        <v>154</v>
      </c>
      <c r="E125" s="31"/>
      <c r="F125" s="163" t="s">
        <v>155</v>
      </c>
      <c r="G125" s="31"/>
      <c r="H125" s="31"/>
      <c r="I125" s="85"/>
      <c r="J125" s="31"/>
      <c r="K125" s="31"/>
      <c r="L125" s="32"/>
      <c r="M125" s="161"/>
      <c r="N125" s="162"/>
      <c r="O125" s="52"/>
      <c r="P125" s="52"/>
      <c r="Q125" s="52"/>
      <c r="R125" s="52"/>
      <c r="S125" s="52"/>
      <c r="T125" s="53"/>
      <c r="U125" s="31"/>
      <c r="V125" s="31"/>
      <c r="W125" s="31"/>
      <c r="X125" s="31"/>
      <c r="Y125" s="31"/>
      <c r="Z125" s="31"/>
      <c r="AA125" s="31"/>
      <c r="AB125" s="31"/>
      <c r="AC125" s="31"/>
      <c r="AD125" s="31"/>
      <c r="AE125" s="31"/>
      <c r="AT125" s="16" t="s">
        <v>154</v>
      </c>
      <c r="AU125" s="16" t="s">
        <v>78</v>
      </c>
    </row>
    <row r="126" spans="1:65" s="2" customFormat="1" ht="16.5" customHeight="1" x14ac:dyDescent="0.2">
      <c r="A126" s="31"/>
      <c r="B126" s="145"/>
      <c r="C126" s="146" t="s">
        <v>160</v>
      </c>
      <c r="D126" s="146" t="s">
        <v>145</v>
      </c>
      <c r="E126" s="147" t="s">
        <v>161</v>
      </c>
      <c r="F126" s="148" t="s">
        <v>162</v>
      </c>
      <c r="G126" s="149" t="s">
        <v>163</v>
      </c>
      <c r="H126" s="150">
        <v>16</v>
      </c>
      <c r="I126" s="151"/>
      <c r="J126" s="152">
        <f>ROUND(I126*H126,2)</f>
        <v>0</v>
      </c>
      <c r="K126" s="148" t="s">
        <v>149</v>
      </c>
      <c r="L126" s="32"/>
      <c r="M126" s="153" t="s">
        <v>3</v>
      </c>
      <c r="N126" s="154" t="s">
        <v>42</v>
      </c>
      <c r="O126" s="52"/>
      <c r="P126" s="155">
        <f>O126*H126</f>
        <v>0</v>
      </c>
      <c r="Q126" s="155">
        <v>0</v>
      </c>
      <c r="R126" s="155">
        <f>Q126*H126</f>
        <v>0</v>
      </c>
      <c r="S126" s="155">
        <v>0</v>
      </c>
      <c r="T126" s="156">
        <f>S126*H126</f>
        <v>0</v>
      </c>
      <c r="U126" s="31"/>
      <c r="V126" s="31"/>
      <c r="W126" s="31"/>
      <c r="X126" s="31"/>
      <c r="Y126" s="31"/>
      <c r="Z126" s="31"/>
      <c r="AA126" s="31"/>
      <c r="AB126" s="31"/>
      <c r="AC126" s="31"/>
      <c r="AD126" s="31"/>
      <c r="AE126" s="31"/>
      <c r="AR126" s="157" t="s">
        <v>150</v>
      </c>
      <c r="AT126" s="157" t="s">
        <v>145</v>
      </c>
      <c r="AU126" s="157" t="s">
        <v>78</v>
      </c>
      <c r="AY126" s="16" t="s">
        <v>143</v>
      </c>
      <c r="BE126" s="158">
        <f>IF(N126="základní",J126,0)</f>
        <v>0</v>
      </c>
      <c r="BF126" s="158">
        <f>IF(N126="snížená",J126,0)</f>
        <v>0</v>
      </c>
      <c r="BG126" s="158">
        <f>IF(N126="zákl. přenesená",J126,0)</f>
        <v>0</v>
      </c>
      <c r="BH126" s="158">
        <f>IF(N126="sníž. přenesená",J126,0)</f>
        <v>0</v>
      </c>
      <c r="BI126" s="158">
        <f>IF(N126="nulová",J126,0)</f>
        <v>0</v>
      </c>
      <c r="BJ126" s="16" t="s">
        <v>76</v>
      </c>
      <c r="BK126" s="158">
        <f>ROUND(I126*H126,2)</f>
        <v>0</v>
      </c>
      <c r="BL126" s="16" t="s">
        <v>150</v>
      </c>
      <c r="BM126" s="157" t="s">
        <v>164</v>
      </c>
    </row>
    <row r="127" spans="1:65" s="2" customFormat="1" x14ac:dyDescent="0.2">
      <c r="A127" s="31"/>
      <c r="B127" s="32"/>
      <c r="C127" s="31"/>
      <c r="D127" s="159" t="s">
        <v>152</v>
      </c>
      <c r="E127" s="31"/>
      <c r="F127" s="160" t="s">
        <v>165</v>
      </c>
      <c r="G127" s="31"/>
      <c r="H127" s="31"/>
      <c r="I127" s="85"/>
      <c r="J127" s="31"/>
      <c r="K127" s="31"/>
      <c r="L127" s="32"/>
      <c r="M127" s="161"/>
      <c r="N127" s="162"/>
      <c r="O127" s="52"/>
      <c r="P127" s="52"/>
      <c r="Q127" s="52"/>
      <c r="R127" s="52"/>
      <c r="S127" s="52"/>
      <c r="T127" s="53"/>
      <c r="U127" s="31"/>
      <c r="V127" s="31"/>
      <c r="W127" s="31"/>
      <c r="X127" s="31"/>
      <c r="Y127" s="31"/>
      <c r="Z127" s="31"/>
      <c r="AA127" s="31"/>
      <c r="AB127" s="31"/>
      <c r="AC127" s="31"/>
      <c r="AD127" s="31"/>
      <c r="AE127" s="31"/>
      <c r="AT127" s="16" t="s">
        <v>152</v>
      </c>
      <c r="AU127" s="16" t="s">
        <v>78</v>
      </c>
    </row>
    <row r="128" spans="1:65" s="2" customFormat="1" ht="28.8" x14ac:dyDescent="0.2">
      <c r="A128" s="31"/>
      <c r="B128" s="32"/>
      <c r="C128" s="31"/>
      <c r="D128" s="159" t="s">
        <v>154</v>
      </c>
      <c r="E128" s="31"/>
      <c r="F128" s="163" t="s">
        <v>166</v>
      </c>
      <c r="G128" s="31"/>
      <c r="H128" s="31"/>
      <c r="I128" s="85"/>
      <c r="J128" s="31"/>
      <c r="K128" s="31"/>
      <c r="L128" s="32"/>
      <c r="M128" s="161"/>
      <c r="N128" s="162"/>
      <c r="O128" s="52"/>
      <c r="P128" s="52"/>
      <c r="Q128" s="52"/>
      <c r="R128" s="52"/>
      <c r="S128" s="52"/>
      <c r="T128" s="53"/>
      <c r="U128" s="31"/>
      <c r="V128" s="31"/>
      <c r="W128" s="31"/>
      <c r="X128" s="31"/>
      <c r="Y128" s="31"/>
      <c r="Z128" s="31"/>
      <c r="AA128" s="31"/>
      <c r="AB128" s="31"/>
      <c r="AC128" s="31"/>
      <c r="AD128" s="31"/>
      <c r="AE128" s="31"/>
      <c r="AT128" s="16" t="s">
        <v>154</v>
      </c>
      <c r="AU128" s="16" t="s">
        <v>78</v>
      </c>
    </row>
    <row r="129" spans="1:65" s="2" customFormat="1" ht="16.5" customHeight="1" x14ac:dyDescent="0.2">
      <c r="A129" s="31"/>
      <c r="B129" s="145"/>
      <c r="C129" s="146" t="s">
        <v>150</v>
      </c>
      <c r="D129" s="146" t="s">
        <v>145</v>
      </c>
      <c r="E129" s="147" t="s">
        <v>167</v>
      </c>
      <c r="F129" s="148" t="s">
        <v>168</v>
      </c>
      <c r="G129" s="149" t="s">
        <v>163</v>
      </c>
      <c r="H129" s="150">
        <v>0.41299999999999998</v>
      </c>
      <c r="I129" s="151"/>
      <c r="J129" s="152">
        <f>ROUND(I129*H129,2)</f>
        <v>0</v>
      </c>
      <c r="K129" s="148" t="s">
        <v>149</v>
      </c>
      <c r="L129" s="32"/>
      <c r="M129" s="153" t="s">
        <v>3</v>
      </c>
      <c r="N129" s="154" t="s">
        <v>42</v>
      </c>
      <c r="O129" s="52"/>
      <c r="P129" s="155">
        <f>O129*H129</f>
        <v>0</v>
      </c>
      <c r="Q129" s="155">
        <v>0</v>
      </c>
      <c r="R129" s="155">
        <f>Q129*H129</f>
        <v>0</v>
      </c>
      <c r="S129" s="155">
        <v>0</v>
      </c>
      <c r="T129" s="156">
        <f>S129*H129</f>
        <v>0</v>
      </c>
      <c r="U129" s="31"/>
      <c r="V129" s="31"/>
      <c r="W129" s="31"/>
      <c r="X129" s="31"/>
      <c r="Y129" s="31"/>
      <c r="Z129" s="31"/>
      <c r="AA129" s="31"/>
      <c r="AB129" s="31"/>
      <c r="AC129" s="31"/>
      <c r="AD129" s="31"/>
      <c r="AE129" s="31"/>
      <c r="AR129" s="157" t="s">
        <v>150</v>
      </c>
      <c r="AT129" s="157" t="s">
        <v>145</v>
      </c>
      <c r="AU129" s="157" t="s">
        <v>78</v>
      </c>
      <c r="AY129" s="16" t="s">
        <v>143</v>
      </c>
      <c r="BE129" s="158">
        <f>IF(N129="základní",J129,0)</f>
        <v>0</v>
      </c>
      <c r="BF129" s="158">
        <f>IF(N129="snížená",J129,0)</f>
        <v>0</v>
      </c>
      <c r="BG129" s="158">
        <f>IF(N129="zákl. přenesená",J129,0)</f>
        <v>0</v>
      </c>
      <c r="BH129" s="158">
        <f>IF(N129="sníž. přenesená",J129,0)</f>
        <v>0</v>
      </c>
      <c r="BI129" s="158">
        <f>IF(N129="nulová",J129,0)</f>
        <v>0</v>
      </c>
      <c r="BJ129" s="16" t="s">
        <v>76</v>
      </c>
      <c r="BK129" s="158">
        <f>ROUND(I129*H129,2)</f>
        <v>0</v>
      </c>
      <c r="BL129" s="16" t="s">
        <v>150</v>
      </c>
      <c r="BM129" s="157" t="s">
        <v>169</v>
      </c>
    </row>
    <row r="130" spans="1:65" s="2" customFormat="1" ht="19.2" x14ac:dyDescent="0.2">
      <c r="A130" s="31"/>
      <c r="B130" s="32"/>
      <c r="C130" s="31"/>
      <c r="D130" s="159" t="s">
        <v>152</v>
      </c>
      <c r="E130" s="31"/>
      <c r="F130" s="160" t="s">
        <v>170</v>
      </c>
      <c r="G130" s="31"/>
      <c r="H130" s="31"/>
      <c r="I130" s="85"/>
      <c r="J130" s="31"/>
      <c r="K130" s="31"/>
      <c r="L130" s="32"/>
      <c r="M130" s="161"/>
      <c r="N130" s="162"/>
      <c r="O130" s="52"/>
      <c r="P130" s="52"/>
      <c r="Q130" s="52"/>
      <c r="R130" s="52"/>
      <c r="S130" s="52"/>
      <c r="T130" s="53"/>
      <c r="U130" s="31"/>
      <c r="V130" s="31"/>
      <c r="W130" s="31"/>
      <c r="X130" s="31"/>
      <c r="Y130" s="31"/>
      <c r="Z130" s="31"/>
      <c r="AA130" s="31"/>
      <c r="AB130" s="31"/>
      <c r="AC130" s="31"/>
      <c r="AD130" s="31"/>
      <c r="AE130" s="31"/>
      <c r="AT130" s="16" t="s">
        <v>152</v>
      </c>
      <c r="AU130" s="16" t="s">
        <v>78</v>
      </c>
    </row>
    <row r="131" spans="1:65" s="2" customFormat="1" ht="115.2" x14ac:dyDescent="0.2">
      <c r="A131" s="31"/>
      <c r="B131" s="32"/>
      <c r="C131" s="31"/>
      <c r="D131" s="159" t="s">
        <v>154</v>
      </c>
      <c r="E131" s="31"/>
      <c r="F131" s="163" t="s">
        <v>171</v>
      </c>
      <c r="G131" s="31"/>
      <c r="H131" s="31"/>
      <c r="I131" s="85"/>
      <c r="J131" s="31"/>
      <c r="K131" s="31"/>
      <c r="L131" s="32"/>
      <c r="M131" s="161"/>
      <c r="N131" s="162"/>
      <c r="O131" s="52"/>
      <c r="P131" s="52"/>
      <c r="Q131" s="52"/>
      <c r="R131" s="52"/>
      <c r="S131" s="52"/>
      <c r="T131" s="53"/>
      <c r="U131" s="31"/>
      <c r="V131" s="31"/>
      <c r="W131" s="31"/>
      <c r="X131" s="31"/>
      <c r="Y131" s="31"/>
      <c r="Z131" s="31"/>
      <c r="AA131" s="31"/>
      <c r="AB131" s="31"/>
      <c r="AC131" s="31"/>
      <c r="AD131" s="31"/>
      <c r="AE131" s="31"/>
      <c r="AT131" s="16" t="s">
        <v>154</v>
      </c>
      <c r="AU131" s="16" t="s">
        <v>78</v>
      </c>
    </row>
    <row r="132" spans="1:65" s="2" customFormat="1" ht="19.2" x14ac:dyDescent="0.2">
      <c r="A132" s="31"/>
      <c r="B132" s="32"/>
      <c r="C132" s="31"/>
      <c r="D132" s="159" t="s">
        <v>172</v>
      </c>
      <c r="E132" s="31"/>
      <c r="F132" s="163" t="s">
        <v>173</v>
      </c>
      <c r="G132" s="31"/>
      <c r="H132" s="31"/>
      <c r="I132" s="85"/>
      <c r="J132" s="31"/>
      <c r="K132" s="31"/>
      <c r="L132" s="32"/>
      <c r="M132" s="161"/>
      <c r="N132" s="162"/>
      <c r="O132" s="52"/>
      <c r="P132" s="52"/>
      <c r="Q132" s="52"/>
      <c r="R132" s="52"/>
      <c r="S132" s="52"/>
      <c r="T132" s="53"/>
      <c r="U132" s="31"/>
      <c r="V132" s="31"/>
      <c r="W132" s="31"/>
      <c r="X132" s="31"/>
      <c r="Y132" s="31"/>
      <c r="Z132" s="31"/>
      <c r="AA132" s="31"/>
      <c r="AB132" s="31"/>
      <c r="AC132" s="31"/>
      <c r="AD132" s="31"/>
      <c r="AE132" s="31"/>
      <c r="AT132" s="16" t="s">
        <v>172</v>
      </c>
      <c r="AU132" s="16" t="s">
        <v>78</v>
      </c>
    </row>
    <row r="133" spans="1:65" s="12" customFormat="1" ht="22.95" customHeight="1" x14ac:dyDescent="0.25">
      <c r="B133" s="132"/>
      <c r="D133" s="133" t="s">
        <v>70</v>
      </c>
      <c r="E133" s="143" t="s">
        <v>78</v>
      </c>
      <c r="F133" s="143" t="s">
        <v>174</v>
      </c>
      <c r="I133" s="135"/>
      <c r="J133" s="144">
        <f>BK133</f>
        <v>0</v>
      </c>
      <c r="L133" s="132"/>
      <c r="M133" s="137"/>
      <c r="N133" s="138"/>
      <c r="O133" s="138"/>
      <c r="P133" s="139">
        <f>SUM(P134:P149)</f>
        <v>0</v>
      </c>
      <c r="Q133" s="138"/>
      <c r="R133" s="139">
        <f>SUM(R134:R149)</f>
        <v>34.68622036</v>
      </c>
      <c r="S133" s="138"/>
      <c r="T133" s="140">
        <f>SUM(T134:T149)</f>
        <v>0</v>
      </c>
      <c r="AR133" s="133" t="s">
        <v>76</v>
      </c>
      <c r="AT133" s="141" t="s">
        <v>70</v>
      </c>
      <c r="AU133" s="141" t="s">
        <v>76</v>
      </c>
      <c r="AY133" s="133" t="s">
        <v>143</v>
      </c>
      <c r="BK133" s="142">
        <f>SUM(BK134:BK149)</f>
        <v>0</v>
      </c>
    </row>
    <row r="134" spans="1:65" s="2" customFormat="1" ht="16.5" customHeight="1" x14ac:dyDescent="0.2">
      <c r="A134" s="31"/>
      <c r="B134" s="145"/>
      <c r="C134" s="146" t="s">
        <v>175</v>
      </c>
      <c r="D134" s="146" t="s">
        <v>145</v>
      </c>
      <c r="E134" s="147" t="s">
        <v>176</v>
      </c>
      <c r="F134" s="148" t="s">
        <v>177</v>
      </c>
      <c r="G134" s="149" t="s">
        <v>163</v>
      </c>
      <c r="H134" s="150">
        <v>13.61</v>
      </c>
      <c r="I134" s="151"/>
      <c r="J134" s="152">
        <f>ROUND(I134*H134,2)</f>
        <v>0</v>
      </c>
      <c r="K134" s="148" t="s">
        <v>149</v>
      </c>
      <c r="L134" s="32"/>
      <c r="M134" s="153" t="s">
        <v>3</v>
      </c>
      <c r="N134" s="154" t="s">
        <v>42</v>
      </c>
      <c r="O134" s="52"/>
      <c r="P134" s="155">
        <f>O134*H134</f>
        <v>0</v>
      </c>
      <c r="Q134" s="155">
        <v>2.45329</v>
      </c>
      <c r="R134" s="155">
        <f>Q134*H134</f>
        <v>33.389276899999999</v>
      </c>
      <c r="S134" s="155">
        <v>0</v>
      </c>
      <c r="T134" s="156">
        <f>S134*H134</f>
        <v>0</v>
      </c>
      <c r="U134" s="31"/>
      <c r="V134" s="31"/>
      <c r="W134" s="31"/>
      <c r="X134" s="31"/>
      <c r="Y134" s="31"/>
      <c r="Z134" s="31"/>
      <c r="AA134" s="31"/>
      <c r="AB134" s="31"/>
      <c r="AC134" s="31"/>
      <c r="AD134" s="31"/>
      <c r="AE134" s="31"/>
      <c r="AR134" s="157" t="s">
        <v>150</v>
      </c>
      <c r="AT134" s="157" t="s">
        <v>145</v>
      </c>
      <c r="AU134" s="157" t="s">
        <v>78</v>
      </c>
      <c r="AY134" s="16" t="s">
        <v>143</v>
      </c>
      <c r="BE134" s="158">
        <f>IF(N134="základní",J134,0)</f>
        <v>0</v>
      </c>
      <c r="BF134" s="158">
        <f>IF(N134="snížená",J134,0)</f>
        <v>0</v>
      </c>
      <c r="BG134" s="158">
        <f>IF(N134="zákl. přenesená",J134,0)</f>
        <v>0</v>
      </c>
      <c r="BH134" s="158">
        <f>IF(N134="sníž. přenesená",J134,0)</f>
        <v>0</v>
      </c>
      <c r="BI134" s="158">
        <f>IF(N134="nulová",J134,0)</f>
        <v>0</v>
      </c>
      <c r="BJ134" s="16" t="s">
        <v>76</v>
      </c>
      <c r="BK134" s="158">
        <f>ROUND(I134*H134,2)</f>
        <v>0</v>
      </c>
      <c r="BL134" s="16" t="s">
        <v>150</v>
      </c>
      <c r="BM134" s="157" t="s">
        <v>178</v>
      </c>
    </row>
    <row r="135" spans="1:65" s="2" customFormat="1" x14ac:dyDescent="0.2">
      <c r="A135" s="31"/>
      <c r="B135" s="32"/>
      <c r="C135" s="31"/>
      <c r="D135" s="159" t="s">
        <v>152</v>
      </c>
      <c r="E135" s="31"/>
      <c r="F135" s="160" t="s">
        <v>179</v>
      </c>
      <c r="G135" s="31"/>
      <c r="H135" s="31"/>
      <c r="I135" s="85"/>
      <c r="J135" s="31"/>
      <c r="K135" s="31"/>
      <c r="L135" s="32"/>
      <c r="M135" s="161"/>
      <c r="N135" s="162"/>
      <c r="O135" s="52"/>
      <c r="P135" s="52"/>
      <c r="Q135" s="52"/>
      <c r="R135" s="52"/>
      <c r="S135" s="52"/>
      <c r="T135" s="53"/>
      <c r="U135" s="31"/>
      <c r="V135" s="31"/>
      <c r="W135" s="31"/>
      <c r="X135" s="31"/>
      <c r="Y135" s="31"/>
      <c r="Z135" s="31"/>
      <c r="AA135" s="31"/>
      <c r="AB135" s="31"/>
      <c r="AC135" s="31"/>
      <c r="AD135" s="31"/>
      <c r="AE135" s="31"/>
      <c r="AT135" s="16" t="s">
        <v>152</v>
      </c>
      <c r="AU135" s="16" t="s">
        <v>78</v>
      </c>
    </row>
    <row r="136" spans="1:65" s="2" customFormat="1" ht="57.6" x14ac:dyDescent="0.2">
      <c r="A136" s="31"/>
      <c r="B136" s="32"/>
      <c r="C136" s="31"/>
      <c r="D136" s="159" t="s">
        <v>154</v>
      </c>
      <c r="E136" s="31"/>
      <c r="F136" s="163" t="s">
        <v>180</v>
      </c>
      <c r="G136" s="31"/>
      <c r="H136" s="31"/>
      <c r="I136" s="85"/>
      <c r="J136" s="31"/>
      <c r="K136" s="31"/>
      <c r="L136" s="32"/>
      <c r="M136" s="161"/>
      <c r="N136" s="162"/>
      <c r="O136" s="52"/>
      <c r="P136" s="52"/>
      <c r="Q136" s="52"/>
      <c r="R136" s="52"/>
      <c r="S136" s="52"/>
      <c r="T136" s="53"/>
      <c r="U136" s="31"/>
      <c r="V136" s="31"/>
      <c r="W136" s="31"/>
      <c r="X136" s="31"/>
      <c r="Y136" s="31"/>
      <c r="Z136" s="31"/>
      <c r="AA136" s="31"/>
      <c r="AB136" s="31"/>
      <c r="AC136" s="31"/>
      <c r="AD136" s="31"/>
      <c r="AE136" s="31"/>
      <c r="AT136" s="16" t="s">
        <v>154</v>
      </c>
      <c r="AU136" s="16" t="s">
        <v>78</v>
      </c>
    </row>
    <row r="137" spans="1:65" s="2" customFormat="1" ht="16.5" customHeight="1" x14ac:dyDescent="0.2">
      <c r="A137" s="31"/>
      <c r="B137" s="145"/>
      <c r="C137" s="146" t="s">
        <v>181</v>
      </c>
      <c r="D137" s="146" t="s">
        <v>145</v>
      </c>
      <c r="E137" s="147" t="s">
        <v>182</v>
      </c>
      <c r="F137" s="148" t="s">
        <v>183</v>
      </c>
      <c r="G137" s="149" t="s">
        <v>184</v>
      </c>
      <c r="H137" s="150">
        <v>26.2</v>
      </c>
      <c r="I137" s="151"/>
      <c r="J137" s="152">
        <f>ROUND(I137*H137,2)</f>
        <v>0</v>
      </c>
      <c r="K137" s="148" t="s">
        <v>149</v>
      </c>
      <c r="L137" s="32"/>
      <c r="M137" s="153" t="s">
        <v>3</v>
      </c>
      <c r="N137" s="154" t="s">
        <v>42</v>
      </c>
      <c r="O137" s="52"/>
      <c r="P137" s="155">
        <f>O137*H137</f>
        <v>0</v>
      </c>
      <c r="Q137" s="155">
        <v>2.6900000000000001E-3</v>
      </c>
      <c r="R137" s="155">
        <f>Q137*H137</f>
        <v>7.0477999999999999E-2</v>
      </c>
      <c r="S137" s="155">
        <v>0</v>
      </c>
      <c r="T137" s="156">
        <f>S137*H137</f>
        <v>0</v>
      </c>
      <c r="U137" s="31"/>
      <c r="V137" s="31"/>
      <c r="W137" s="31"/>
      <c r="X137" s="31"/>
      <c r="Y137" s="31"/>
      <c r="Z137" s="31"/>
      <c r="AA137" s="31"/>
      <c r="AB137" s="31"/>
      <c r="AC137" s="31"/>
      <c r="AD137" s="31"/>
      <c r="AE137" s="31"/>
      <c r="AR137" s="157" t="s">
        <v>150</v>
      </c>
      <c r="AT137" s="157" t="s">
        <v>145</v>
      </c>
      <c r="AU137" s="157" t="s">
        <v>78</v>
      </c>
      <c r="AY137" s="16" t="s">
        <v>143</v>
      </c>
      <c r="BE137" s="158">
        <f>IF(N137="základní",J137,0)</f>
        <v>0</v>
      </c>
      <c r="BF137" s="158">
        <f>IF(N137="snížená",J137,0)</f>
        <v>0</v>
      </c>
      <c r="BG137" s="158">
        <f>IF(N137="zákl. přenesená",J137,0)</f>
        <v>0</v>
      </c>
      <c r="BH137" s="158">
        <f>IF(N137="sníž. přenesená",J137,0)</f>
        <v>0</v>
      </c>
      <c r="BI137" s="158">
        <f>IF(N137="nulová",J137,0)</f>
        <v>0</v>
      </c>
      <c r="BJ137" s="16" t="s">
        <v>76</v>
      </c>
      <c r="BK137" s="158">
        <f>ROUND(I137*H137,2)</f>
        <v>0</v>
      </c>
      <c r="BL137" s="16" t="s">
        <v>150</v>
      </c>
      <c r="BM137" s="157" t="s">
        <v>185</v>
      </c>
    </row>
    <row r="138" spans="1:65" s="2" customFormat="1" x14ac:dyDescent="0.2">
      <c r="A138" s="31"/>
      <c r="B138" s="32"/>
      <c r="C138" s="31"/>
      <c r="D138" s="159" t="s">
        <v>152</v>
      </c>
      <c r="E138" s="31"/>
      <c r="F138" s="160" t="s">
        <v>186</v>
      </c>
      <c r="G138" s="31"/>
      <c r="H138" s="31"/>
      <c r="I138" s="85"/>
      <c r="J138" s="31"/>
      <c r="K138" s="31"/>
      <c r="L138" s="32"/>
      <c r="M138" s="161"/>
      <c r="N138" s="162"/>
      <c r="O138" s="52"/>
      <c r="P138" s="52"/>
      <c r="Q138" s="52"/>
      <c r="R138" s="52"/>
      <c r="S138" s="52"/>
      <c r="T138" s="53"/>
      <c r="U138" s="31"/>
      <c r="V138" s="31"/>
      <c r="W138" s="31"/>
      <c r="X138" s="31"/>
      <c r="Y138" s="31"/>
      <c r="Z138" s="31"/>
      <c r="AA138" s="31"/>
      <c r="AB138" s="31"/>
      <c r="AC138" s="31"/>
      <c r="AD138" s="31"/>
      <c r="AE138" s="31"/>
      <c r="AT138" s="16" t="s">
        <v>152</v>
      </c>
      <c r="AU138" s="16" t="s">
        <v>78</v>
      </c>
    </row>
    <row r="139" spans="1:65" s="2" customFormat="1" ht="38.4" x14ac:dyDescent="0.2">
      <c r="A139" s="31"/>
      <c r="B139" s="32"/>
      <c r="C139" s="31"/>
      <c r="D139" s="159" t="s">
        <v>154</v>
      </c>
      <c r="E139" s="31"/>
      <c r="F139" s="163" t="s">
        <v>187</v>
      </c>
      <c r="G139" s="31"/>
      <c r="H139" s="31"/>
      <c r="I139" s="85"/>
      <c r="J139" s="31"/>
      <c r="K139" s="31"/>
      <c r="L139" s="32"/>
      <c r="M139" s="161"/>
      <c r="N139" s="162"/>
      <c r="O139" s="52"/>
      <c r="P139" s="52"/>
      <c r="Q139" s="52"/>
      <c r="R139" s="52"/>
      <c r="S139" s="52"/>
      <c r="T139" s="53"/>
      <c r="U139" s="31"/>
      <c r="V139" s="31"/>
      <c r="W139" s="31"/>
      <c r="X139" s="31"/>
      <c r="Y139" s="31"/>
      <c r="Z139" s="31"/>
      <c r="AA139" s="31"/>
      <c r="AB139" s="31"/>
      <c r="AC139" s="31"/>
      <c r="AD139" s="31"/>
      <c r="AE139" s="31"/>
      <c r="AT139" s="16" t="s">
        <v>154</v>
      </c>
      <c r="AU139" s="16" t="s">
        <v>78</v>
      </c>
    </row>
    <row r="140" spans="1:65" s="2" customFormat="1" ht="16.5" customHeight="1" x14ac:dyDescent="0.2">
      <c r="A140" s="31"/>
      <c r="B140" s="145"/>
      <c r="C140" s="146" t="s">
        <v>188</v>
      </c>
      <c r="D140" s="146" t="s">
        <v>145</v>
      </c>
      <c r="E140" s="147" t="s">
        <v>189</v>
      </c>
      <c r="F140" s="148" t="s">
        <v>190</v>
      </c>
      <c r="G140" s="149" t="s">
        <v>184</v>
      </c>
      <c r="H140" s="150">
        <v>26.2</v>
      </c>
      <c r="I140" s="151"/>
      <c r="J140" s="152">
        <f>ROUND(I140*H140,2)</f>
        <v>0</v>
      </c>
      <c r="K140" s="148" t="s">
        <v>149</v>
      </c>
      <c r="L140" s="32"/>
      <c r="M140" s="153" t="s">
        <v>3</v>
      </c>
      <c r="N140" s="154" t="s">
        <v>42</v>
      </c>
      <c r="O140" s="52"/>
      <c r="P140" s="155">
        <f>O140*H140</f>
        <v>0</v>
      </c>
      <c r="Q140" s="155">
        <v>0</v>
      </c>
      <c r="R140" s="155">
        <f>Q140*H140</f>
        <v>0</v>
      </c>
      <c r="S140" s="155">
        <v>0</v>
      </c>
      <c r="T140" s="156">
        <f>S140*H140</f>
        <v>0</v>
      </c>
      <c r="U140" s="31"/>
      <c r="V140" s="31"/>
      <c r="W140" s="31"/>
      <c r="X140" s="31"/>
      <c r="Y140" s="31"/>
      <c r="Z140" s="31"/>
      <c r="AA140" s="31"/>
      <c r="AB140" s="31"/>
      <c r="AC140" s="31"/>
      <c r="AD140" s="31"/>
      <c r="AE140" s="31"/>
      <c r="AR140" s="157" t="s">
        <v>150</v>
      </c>
      <c r="AT140" s="157" t="s">
        <v>145</v>
      </c>
      <c r="AU140" s="157" t="s">
        <v>78</v>
      </c>
      <c r="AY140" s="16" t="s">
        <v>143</v>
      </c>
      <c r="BE140" s="158">
        <f>IF(N140="základní",J140,0)</f>
        <v>0</v>
      </c>
      <c r="BF140" s="158">
        <f>IF(N140="snížená",J140,0)</f>
        <v>0</v>
      </c>
      <c r="BG140" s="158">
        <f>IF(N140="zákl. přenesená",J140,0)</f>
        <v>0</v>
      </c>
      <c r="BH140" s="158">
        <f>IF(N140="sníž. přenesená",J140,0)</f>
        <v>0</v>
      </c>
      <c r="BI140" s="158">
        <f>IF(N140="nulová",J140,0)</f>
        <v>0</v>
      </c>
      <c r="BJ140" s="16" t="s">
        <v>76</v>
      </c>
      <c r="BK140" s="158">
        <f>ROUND(I140*H140,2)</f>
        <v>0</v>
      </c>
      <c r="BL140" s="16" t="s">
        <v>150</v>
      </c>
      <c r="BM140" s="157" t="s">
        <v>191</v>
      </c>
    </row>
    <row r="141" spans="1:65" s="2" customFormat="1" x14ac:dyDescent="0.2">
      <c r="A141" s="31"/>
      <c r="B141" s="32"/>
      <c r="C141" s="31"/>
      <c r="D141" s="159" t="s">
        <v>152</v>
      </c>
      <c r="E141" s="31"/>
      <c r="F141" s="160" t="s">
        <v>192</v>
      </c>
      <c r="G141" s="31"/>
      <c r="H141" s="31"/>
      <c r="I141" s="85"/>
      <c r="J141" s="31"/>
      <c r="K141" s="31"/>
      <c r="L141" s="32"/>
      <c r="M141" s="161"/>
      <c r="N141" s="162"/>
      <c r="O141" s="52"/>
      <c r="P141" s="52"/>
      <c r="Q141" s="52"/>
      <c r="R141" s="52"/>
      <c r="S141" s="52"/>
      <c r="T141" s="53"/>
      <c r="U141" s="31"/>
      <c r="V141" s="31"/>
      <c r="W141" s="31"/>
      <c r="X141" s="31"/>
      <c r="Y141" s="31"/>
      <c r="Z141" s="31"/>
      <c r="AA141" s="31"/>
      <c r="AB141" s="31"/>
      <c r="AC141" s="31"/>
      <c r="AD141" s="31"/>
      <c r="AE141" s="31"/>
      <c r="AT141" s="16" t="s">
        <v>152</v>
      </c>
      <c r="AU141" s="16" t="s">
        <v>78</v>
      </c>
    </row>
    <row r="142" spans="1:65" s="2" customFormat="1" ht="38.4" x14ac:dyDescent="0.2">
      <c r="A142" s="31"/>
      <c r="B142" s="32"/>
      <c r="C142" s="31"/>
      <c r="D142" s="159" t="s">
        <v>154</v>
      </c>
      <c r="E142" s="31"/>
      <c r="F142" s="163" t="s">
        <v>187</v>
      </c>
      <c r="G142" s="31"/>
      <c r="H142" s="31"/>
      <c r="I142" s="85"/>
      <c r="J142" s="31"/>
      <c r="K142" s="31"/>
      <c r="L142" s="32"/>
      <c r="M142" s="161"/>
      <c r="N142" s="162"/>
      <c r="O142" s="52"/>
      <c r="P142" s="52"/>
      <c r="Q142" s="52"/>
      <c r="R142" s="52"/>
      <c r="S142" s="52"/>
      <c r="T142" s="53"/>
      <c r="U142" s="31"/>
      <c r="V142" s="31"/>
      <c r="W142" s="31"/>
      <c r="X142" s="31"/>
      <c r="Y142" s="31"/>
      <c r="Z142" s="31"/>
      <c r="AA142" s="31"/>
      <c r="AB142" s="31"/>
      <c r="AC142" s="31"/>
      <c r="AD142" s="31"/>
      <c r="AE142" s="31"/>
      <c r="AT142" s="16" t="s">
        <v>154</v>
      </c>
      <c r="AU142" s="16" t="s">
        <v>78</v>
      </c>
    </row>
    <row r="143" spans="1:65" s="2" customFormat="1" ht="16.5" customHeight="1" x14ac:dyDescent="0.2">
      <c r="A143" s="31"/>
      <c r="B143" s="145"/>
      <c r="C143" s="146" t="s">
        <v>193</v>
      </c>
      <c r="D143" s="146" t="s">
        <v>145</v>
      </c>
      <c r="E143" s="147" t="s">
        <v>194</v>
      </c>
      <c r="F143" s="148" t="s">
        <v>195</v>
      </c>
      <c r="G143" s="149" t="s">
        <v>196</v>
      </c>
      <c r="H143" s="150">
        <v>0.84399999999999997</v>
      </c>
      <c r="I143" s="151"/>
      <c r="J143" s="152">
        <f>ROUND(I143*H143,2)</f>
        <v>0</v>
      </c>
      <c r="K143" s="148" t="s">
        <v>149</v>
      </c>
      <c r="L143" s="32"/>
      <c r="M143" s="153" t="s">
        <v>3</v>
      </c>
      <c r="N143" s="154" t="s">
        <v>42</v>
      </c>
      <c r="O143" s="52"/>
      <c r="P143" s="155">
        <f>O143*H143</f>
        <v>0</v>
      </c>
      <c r="Q143" s="155">
        <v>1.0601700000000001</v>
      </c>
      <c r="R143" s="155">
        <f>Q143*H143</f>
        <v>0.89478347999999996</v>
      </c>
      <c r="S143" s="155">
        <v>0</v>
      </c>
      <c r="T143" s="156">
        <f>S143*H143</f>
        <v>0</v>
      </c>
      <c r="U143" s="31"/>
      <c r="V143" s="31"/>
      <c r="W143" s="31"/>
      <c r="X143" s="31"/>
      <c r="Y143" s="31"/>
      <c r="Z143" s="31"/>
      <c r="AA143" s="31"/>
      <c r="AB143" s="31"/>
      <c r="AC143" s="31"/>
      <c r="AD143" s="31"/>
      <c r="AE143" s="31"/>
      <c r="AR143" s="157" t="s">
        <v>150</v>
      </c>
      <c r="AT143" s="157" t="s">
        <v>145</v>
      </c>
      <c r="AU143" s="157" t="s">
        <v>78</v>
      </c>
      <c r="AY143" s="16" t="s">
        <v>143</v>
      </c>
      <c r="BE143" s="158">
        <f>IF(N143="základní",J143,0)</f>
        <v>0</v>
      </c>
      <c r="BF143" s="158">
        <f>IF(N143="snížená",J143,0)</f>
        <v>0</v>
      </c>
      <c r="BG143" s="158">
        <f>IF(N143="zákl. přenesená",J143,0)</f>
        <v>0</v>
      </c>
      <c r="BH143" s="158">
        <f>IF(N143="sníž. přenesená",J143,0)</f>
        <v>0</v>
      </c>
      <c r="BI143" s="158">
        <f>IF(N143="nulová",J143,0)</f>
        <v>0</v>
      </c>
      <c r="BJ143" s="16" t="s">
        <v>76</v>
      </c>
      <c r="BK143" s="158">
        <f>ROUND(I143*H143,2)</f>
        <v>0</v>
      </c>
      <c r="BL143" s="16" t="s">
        <v>150</v>
      </c>
      <c r="BM143" s="157" t="s">
        <v>197</v>
      </c>
    </row>
    <row r="144" spans="1:65" s="2" customFormat="1" x14ac:dyDescent="0.2">
      <c r="A144" s="31"/>
      <c r="B144" s="32"/>
      <c r="C144" s="31"/>
      <c r="D144" s="159" t="s">
        <v>152</v>
      </c>
      <c r="E144" s="31"/>
      <c r="F144" s="160" t="s">
        <v>198</v>
      </c>
      <c r="G144" s="31"/>
      <c r="H144" s="31"/>
      <c r="I144" s="85"/>
      <c r="J144" s="31"/>
      <c r="K144" s="31"/>
      <c r="L144" s="32"/>
      <c r="M144" s="161"/>
      <c r="N144" s="162"/>
      <c r="O144" s="52"/>
      <c r="P144" s="52"/>
      <c r="Q144" s="52"/>
      <c r="R144" s="52"/>
      <c r="S144" s="52"/>
      <c r="T144" s="53"/>
      <c r="U144" s="31"/>
      <c r="V144" s="31"/>
      <c r="W144" s="31"/>
      <c r="X144" s="31"/>
      <c r="Y144" s="31"/>
      <c r="Z144" s="31"/>
      <c r="AA144" s="31"/>
      <c r="AB144" s="31"/>
      <c r="AC144" s="31"/>
      <c r="AD144" s="31"/>
      <c r="AE144" s="31"/>
      <c r="AT144" s="16" t="s">
        <v>152</v>
      </c>
      <c r="AU144" s="16" t="s">
        <v>78</v>
      </c>
    </row>
    <row r="145" spans="1:65" s="2" customFormat="1" ht="28.8" x14ac:dyDescent="0.2">
      <c r="A145" s="31"/>
      <c r="B145" s="32"/>
      <c r="C145" s="31"/>
      <c r="D145" s="159" t="s">
        <v>154</v>
      </c>
      <c r="E145" s="31"/>
      <c r="F145" s="163" t="s">
        <v>199</v>
      </c>
      <c r="G145" s="31"/>
      <c r="H145" s="31"/>
      <c r="I145" s="85"/>
      <c r="J145" s="31"/>
      <c r="K145" s="31"/>
      <c r="L145" s="32"/>
      <c r="M145" s="161"/>
      <c r="N145" s="162"/>
      <c r="O145" s="52"/>
      <c r="P145" s="52"/>
      <c r="Q145" s="52"/>
      <c r="R145" s="52"/>
      <c r="S145" s="52"/>
      <c r="T145" s="53"/>
      <c r="U145" s="31"/>
      <c r="V145" s="31"/>
      <c r="W145" s="31"/>
      <c r="X145" s="31"/>
      <c r="Y145" s="31"/>
      <c r="Z145" s="31"/>
      <c r="AA145" s="31"/>
      <c r="AB145" s="31"/>
      <c r="AC145" s="31"/>
      <c r="AD145" s="31"/>
      <c r="AE145" s="31"/>
      <c r="AT145" s="16" t="s">
        <v>154</v>
      </c>
      <c r="AU145" s="16" t="s">
        <v>78</v>
      </c>
    </row>
    <row r="146" spans="1:65" s="2" customFormat="1" ht="16.5" customHeight="1" x14ac:dyDescent="0.2">
      <c r="A146" s="31"/>
      <c r="B146" s="145"/>
      <c r="C146" s="146" t="s">
        <v>200</v>
      </c>
      <c r="D146" s="146" t="s">
        <v>145</v>
      </c>
      <c r="E146" s="147" t="s">
        <v>201</v>
      </c>
      <c r="F146" s="148" t="s">
        <v>202</v>
      </c>
      <c r="G146" s="149" t="s">
        <v>163</v>
      </c>
      <c r="H146" s="150">
        <v>0.14699999999999999</v>
      </c>
      <c r="I146" s="151"/>
      <c r="J146" s="152">
        <f>ROUND(I146*H146,2)</f>
        <v>0</v>
      </c>
      <c r="K146" s="148" t="s">
        <v>149</v>
      </c>
      <c r="L146" s="32"/>
      <c r="M146" s="153" t="s">
        <v>3</v>
      </c>
      <c r="N146" s="154" t="s">
        <v>42</v>
      </c>
      <c r="O146" s="52"/>
      <c r="P146" s="155">
        <f>O146*H146</f>
        <v>0</v>
      </c>
      <c r="Q146" s="155">
        <v>2.2563399999999998</v>
      </c>
      <c r="R146" s="155">
        <f>Q146*H146</f>
        <v>0.33168197999999993</v>
      </c>
      <c r="S146" s="155">
        <v>0</v>
      </c>
      <c r="T146" s="156">
        <f>S146*H146</f>
        <v>0</v>
      </c>
      <c r="U146" s="31"/>
      <c r="V146" s="31"/>
      <c r="W146" s="31"/>
      <c r="X146" s="31"/>
      <c r="Y146" s="31"/>
      <c r="Z146" s="31"/>
      <c r="AA146" s="31"/>
      <c r="AB146" s="31"/>
      <c r="AC146" s="31"/>
      <c r="AD146" s="31"/>
      <c r="AE146" s="31"/>
      <c r="AR146" s="157" t="s">
        <v>150</v>
      </c>
      <c r="AT146" s="157" t="s">
        <v>145</v>
      </c>
      <c r="AU146" s="157" t="s">
        <v>78</v>
      </c>
      <c r="AY146" s="16" t="s">
        <v>143</v>
      </c>
      <c r="BE146" s="158">
        <f>IF(N146="základní",J146,0)</f>
        <v>0</v>
      </c>
      <c r="BF146" s="158">
        <f>IF(N146="snížená",J146,0)</f>
        <v>0</v>
      </c>
      <c r="BG146" s="158">
        <f>IF(N146="zákl. přenesená",J146,0)</f>
        <v>0</v>
      </c>
      <c r="BH146" s="158">
        <f>IF(N146="sníž. přenesená",J146,0)</f>
        <v>0</v>
      </c>
      <c r="BI146" s="158">
        <f>IF(N146="nulová",J146,0)</f>
        <v>0</v>
      </c>
      <c r="BJ146" s="16" t="s">
        <v>76</v>
      </c>
      <c r="BK146" s="158">
        <f>ROUND(I146*H146,2)</f>
        <v>0</v>
      </c>
      <c r="BL146" s="16" t="s">
        <v>150</v>
      </c>
      <c r="BM146" s="157" t="s">
        <v>203</v>
      </c>
    </row>
    <row r="147" spans="1:65" s="2" customFormat="1" x14ac:dyDescent="0.2">
      <c r="A147" s="31"/>
      <c r="B147" s="32"/>
      <c r="C147" s="31"/>
      <c r="D147" s="159" t="s">
        <v>152</v>
      </c>
      <c r="E147" s="31"/>
      <c r="F147" s="160" t="s">
        <v>204</v>
      </c>
      <c r="G147" s="31"/>
      <c r="H147" s="31"/>
      <c r="I147" s="85"/>
      <c r="J147" s="31"/>
      <c r="K147" s="31"/>
      <c r="L147" s="32"/>
      <c r="M147" s="161"/>
      <c r="N147" s="162"/>
      <c r="O147" s="52"/>
      <c r="P147" s="52"/>
      <c r="Q147" s="52"/>
      <c r="R147" s="52"/>
      <c r="S147" s="52"/>
      <c r="T147" s="53"/>
      <c r="U147" s="31"/>
      <c r="V147" s="31"/>
      <c r="W147" s="31"/>
      <c r="X147" s="31"/>
      <c r="Y147" s="31"/>
      <c r="Z147" s="31"/>
      <c r="AA147" s="31"/>
      <c r="AB147" s="31"/>
      <c r="AC147" s="31"/>
      <c r="AD147" s="31"/>
      <c r="AE147" s="31"/>
      <c r="AT147" s="16" t="s">
        <v>152</v>
      </c>
      <c r="AU147" s="16" t="s">
        <v>78</v>
      </c>
    </row>
    <row r="148" spans="1:65" s="2" customFormat="1" ht="57.6" x14ac:dyDescent="0.2">
      <c r="A148" s="31"/>
      <c r="B148" s="32"/>
      <c r="C148" s="31"/>
      <c r="D148" s="159" t="s">
        <v>154</v>
      </c>
      <c r="E148" s="31"/>
      <c r="F148" s="163" t="s">
        <v>180</v>
      </c>
      <c r="G148" s="31"/>
      <c r="H148" s="31"/>
      <c r="I148" s="85"/>
      <c r="J148" s="31"/>
      <c r="K148" s="31"/>
      <c r="L148" s="32"/>
      <c r="M148" s="161"/>
      <c r="N148" s="162"/>
      <c r="O148" s="52"/>
      <c r="P148" s="52"/>
      <c r="Q148" s="52"/>
      <c r="R148" s="52"/>
      <c r="S148" s="52"/>
      <c r="T148" s="53"/>
      <c r="U148" s="31"/>
      <c r="V148" s="31"/>
      <c r="W148" s="31"/>
      <c r="X148" s="31"/>
      <c r="Y148" s="31"/>
      <c r="Z148" s="31"/>
      <c r="AA148" s="31"/>
      <c r="AB148" s="31"/>
      <c r="AC148" s="31"/>
      <c r="AD148" s="31"/>
      <c r="AE148" s="31"/>
      <c r="AT148" s="16" t="s">
        <v>154</v>
      </c>
      <c r="AU148" s="16" t="s">
        <v>78</v>
      </c>
    </row>
    <row r="149" spans="1:65" s="2" customFormat="1" ht="28.8" x14ac:dyDescent="0.2">
      <c r="A149" s="31"/>
      <c r="B149" s="32"/>
      <c r="C149" s="31"/>
      <c r="D149" s="159" t="s">
        <v>172</v>
      </c>
      <c r="E149" s="31"/>
      <c r="F149" s="163" t="s">
        <v>205</v>
      </c>
      <c r="G149" s="31"/>
      <c r="H149" s="31"/>
      <c r="I149" s="85"/>
      <c r="J149" s="31"/>
      <c r="K149" s="31"/>
      <c r="L149" s="32"/>
      <c r="M149" s="161"/>
      <c r="N149" s="162"/>
      <c r="O149" s="52"/>
      <c r="P149" s="52"/>
      <c r="Q149" s="52"/>
      <c r="R149" s="52"/>
      <c r="S149" s="52"/>
      <c r="T149" s="53"/>
      <c r="U149" s="31"/>
      <c r="V149" s="31"/>
      <c r="W149" s="31"/>
      <c r="X149" s="31"/>
      <c r="Y149" s="31"/>
      <c r="Z149" s="31"/>
      <c r="AA149" s="31"/>
      <c r="AB149" s="31"/>
      <c r="AC149" s="31"/>
      <c r="AD149" s="31"/>
      <c r="AE149" s="31"/>
      <c r="AT149" s="16" t="s">
        <v>172</v>
      </c>
      <c r="AU149" s="16" t="s">
        <v>78</v>
      </c>
    </row>
    <row r="150" spans="1:65" s="12" customFormat="1" ht="22.95" customHeight="1" x14ac:dyDescent="0.25">
      <c r="B150" s="132"/>
      <c r="D150" s="133" t="s">
        <v>70</v>
      </c>
      <c r="E150" s="143" t="s">
        <v>160</v>
      </c>
      <c r="F150" s="143" t="s">
        <v>206</v>
      </c>
      <c r="I150" s="135"/>
      <c r="J150" s="144">
        <f>BK150</f>
        <v>0</v>
      </c>
      <c r="L150" s="132"/>
      <c r="M150" s="137"/>
      <c r="N150" s="138"/>
      <c r="O150" s="138"/>
      <c r="P150" s="139">
        <f>SUM(P151:P175)</f>
        <v>0</v>
      </c>
      <c r="Q150" s="138"/>
      <c r="R150" s="139">
        <f>SUM(R151:R175)</f>
        <v>44.203556719999987</v>
      </c>
      <c r="S150" s="138"/>
      <c r="T150" s="140">
        <f>SUM(T151:T175)</f>
        <v>0</v>
      </c>
      <c r="AR150" s="133" t="s">
        <v>76</v>
      </c>
      <c r="AT150" s="141" t="s">
        <v>70</v>
      </c>
      <c r="AU150" s="141" t="s">
        <v>76</v>
      </c>
      <c r="AY150" s="133" t="s">
        <v>143</v>
      </c>
      <c r="BK150" s="142">
        <f>SUM(BK151:BK175)</f>
        <v>0</v>
      </c>
    </row>
    <row r="151" spans="1:65" s="2" customFormat="1" ht="16.5" customHeight="1" x14ac:dyDescent="0.2">
      <c r="A151" s="31"/>
      <c r="B151" s="145"/>
      <c r="C151" s="146" t="s">
        <v>207</v>
      </c>
      <c r="D151" s="146" t="s">
        <v>145</v>
      </c>
      <c r="E151" s="147" t="s">
        <v>208</v>
      </c>
      <c r="F151" s="148" t="s">
        <v>209</v>
      </c>
      <c r="G151" s="149" t="s">
        <v>163</v>
      </c>
      <c r="H151" s="150">
        <v>0.81</v>
      </c>
      <c r="I151" s="151"/>
      <c r="J151" s="152">
        <f>ROUND(I151*H151,2)</f>
        <v>0</v>
      </c>
      <c r="K151" s="148" t="s">
        <v>149</v>
      </c>
      <c r="L151" s="32"/>
      <c r="M151" s="153" t="s">
        <v>3</v>
      </c>
      <c r="N151" s="154" t="s">
        <v>42</v>
      </c>
      <c r="O151" s="52"/>
      <c r="P151" s="155">
        <f>O151*H151</f>
        <v>0</v>
      </c>
      <c r="Q151" s="155">
        <v>1.7863599999999999</v>
      </c>
      <c r="R151" s="155">
        <f>Q151*H151</f>
        <v>1.4469516</v>
      </c>
      <c r="S151" s="155">
        <v>0</v>
      </c>
      <c r="T151" s="156">
        <f>S151*H151</f>
        <v>0</v>
      </c>
      <c r="U151" s="31"/>
      <c r="V151" s="31"/>
      <c r="W151" s="31"/>
      <c r="X151" s="31"/>
      <c r="Y151" s="31"/>
      <c r="Z151" s="31"/>
      <c r="AA151" s="31"/>
      <c r="AB151" s="31"/>
      <c r="AC151" s="31"/>
      <c r="AD151" s="31"/>
      <c r="AE151" s="31"/>
      <c r="AR151" s="157" t="s">
        <v>150</v>
      </c>
      <c r="AT151" s="157" t="s">
        <v>145</v>
      </c>
      <c r="AU151" s="157" t="s">
        <v>78</v>
      </c>
      <c r="AY151" s="16" t="s">
        <v>143</v>
      </c>
      <c r="BE151" s="158">
        <f>IF(N151="základní",J151,0)</f>
        <v>0</v>
      </c>
      <c r="BF151" s="158">
        <f>IF(N151="snížená",J151,0)</f>
        <v>0</v>
      </c>
      <c r="BG151" s="158">
        <f>IF(N151="zákl. přenesená",J151,0)</f>
        <v>0</v>
      </c>
      <c r="BH151" s="158">
        <f>IF(N151="sníž. přenesená",J151,0)</f>
        <v>0</v>
      </c>
      <c r="BI151" s="158">
        <f>IF(N151="nulová",J151,0)</f>
        <v>0</v>
      </c>
      <c r="BJ151" s="16" t="s">
        <v>76</v>
      </c>
      <c r="BK151" s="158">
        <f>ROUND(I151*H151,2)</f>
        <v>0</v>
      </c>
      <c r="BL151" s="16" t="s">
        <v>150</v>
      </c>
      <c r="BM151" s="157" t="s">
        <v>210</v>
      </c>
    </row>
    <row r="152" spans="1:65" s="2" customFormat="1" x14ac:dyDescent="0.2">
      <c r="A152" s="31"/>
      <c r="B152" s="32"/>
      <c r="C152" s="31"/>
      <c r="D152" s="159" t="s">
        <v>152</v>
      </c>
      <c r="E152" s="31"/>
      <c r="F152" s="160" t="s">
        <v>211</v>
      </c>
      <c r="G152" s="31"/>
      <c r="H152" s="31"/>
      <c r="I152" s="85"/>
      <c r="J152" s="31"/>
      <c r="K152" s="31"/>
      <c r="L152" s="32"/>
      <c r="M152" s="161"/>
      <c r="N152" s="162"/>
      <c r="O152" s="52"/>
      <c r="P152" s="52"/>
      <c r="Q152" s="52"/>
      <c r="R152" s="52"/>
      <c r="S152" s="52"/>
      <c r="T152" s="53"/>
      <c r="U152" s="31"/>
      <c r="V152" s="31"/>
      <c r="W152" s="31"/>
      <c r="X152" s="31"/>
      <c r="Y152" s="31"/>
      <c r="Z152" s="31"/>
      <c r="AA152" s="31"/>
      <c r="AB152" s="31"/>
      <c r="AC152" s="31"/>
      <c r="AD152" s="31"/>
      <c r="AE152" s="31"/>
      <c r="AT152" s="16" t="s">
        <v>152</v>
      </c>
      <c r="AU152" s="16" t="s">
        <v>78</v>
      </c>
    </row>
    <row r="153" spans="1:65" s="2" customFormat="1" ht="67.2" x14ac:dyDescent="0.2">
      <c r="A153" s="31"/>
      <c r="B153" s="32"/>
      <c r="C153" s="31"/>
      <c r="D153" s="159" t="s">
        <v>154</v>
      </c>
      <c r="E153" s="31"/>
      <c r="F153" s="163" t="s">
        <v>212</v>
      </c>
      <c r="G153" s="31"/>
      <c r="H153" s="31"/>
      <c r="I153" s="85"/>
      <c r="J153" s="31"/>
      <c r="K153" s="31"/>
      <c r="L153" s="32"/>
      <c r="M153" s="161"/>
      <c r="N153" s="162"/>
      <c r="O153" s="52"/>
      <c r="P153" s="52"/>
      <c r="Q153" s="52"/>
      <c r="R153" s="52"/>
      <c r="S153" s="52"/>
      <c r="T153" s="53"/>
      <c r="U153" s="31"/>
      <c r="V153" s="31"/>
      <c r="W153" s="31"/>
      <c r="X153" s="31"/>
      <c r="Y153" s="31"/>
      <c r="Z153" s="31"/>
      <c r="AA153" s="31"/>
      <c r="AB153" s="31"/>
      <c r="AC153" s="31"/>
      <c r="AD153" s="31"/>
      <c r="AE153" s="31"/>
      <c r="AT153" s="16" t="s">
        <v>154</v>
      </c>
      <c r="AU153" s="16" t="s">
        <v>78</v>
      </c>
    </row>
    <row r="154" spans="1:65" s="2" customFormat="1" ht="16.5" customHeight="1" x14ac:dyDescent="0.2">
      <c r="A154" s="31"/>
      <c r="B154" s="145"/>
      <c r="C154" s="146" t="s">
        <v>213</v>
      </c>
      <c r="D154" s="146" t="s">
        <v>145</v>
      </c>
      <c r="E154" s="147" t="s">
        <v>214</v>
      </c>
      <c r="F154" s="148" t="s">
        <v>215</v>
      </c>
      <c r="G154" s="149" t="s">
        <v>184</v>
      </c>
      <c r="H154" s="150">
        <v>136.80000000000001</v>
      </c>
      <c r="I154" s="151"/>
      <c r="J154" s="152">
        <f>ROUND(I154*H154,2)</f>
        <v>0</v>
      </c>
      <c r="K154" s="148" t="s">
        <v>3</v>
      </c>
      <c r="L154" s="32"/>
      <c r="M154" s="153" t="s">
        <v>3</v>
      </c>
      <c r="N154" s="154" t="s">
        <v>42</v>
      </c>
      <c r="O154" s="52"/>
      <c r="P154" s="155">
        <f>O154*H154</f>
        <v>0</v>
      </c>
      <c r="Q154" s="155">
        <v>0.25933</v>
      </c>
      <c r="R154" s="155">
        <f>Q154*H154</f>
        <v>35.476344000000005</v>
      </c>
      <c r="S154" s="155">
        <v>0</v>
      </c>
      <c r="T154" s="156">
        <f>S154*H154</f>
        <v>0</v>
      </c>
      <c r="U154" s="31"/>
      <c r="V154" s="31"/>
      <c r="W154" s="31"/>
      <c r="X154" s="31"/>
      <c r="Y154" s="31"/>
      <c r="Z154" s="31"/>
      <c r="AA154" s="31"/>
      <c r="AB154" s="31"/>
      <c r="AC154" s="31"/>
      <c r="AD154" s="31"/>
      <c r="AE154" s="31"/>
      <c r="AR154" s="157" t="s">
        <v>150</v>
      </c>
      <c r="AT154" s="157" t="s">
        <v>145</v>
      </c>
      <c r="AU154" s="157" t="s">
        <v>78</v>
      </c>
      <c r="AY154" s="16" t="s">
        <v>143</v>
      </c>
      <c r="BE154" s="158">
        <f>IF(N154="základní",J154,0)</f>
        <v>0</v>
      </c>
      <c r="BF154" s="158">
        <f>IF(N154="snížená",J154,0)</f>
        <v>0</v>
      </c>
      <c r="BG154" s="158">
        <f>IF(N154="zákl. přenesená",J154,0)</f>
        <v>0</v>
      </c>
      <c r="BH154" s="158">
        <f>IF(N154="sníž. přenesená",J154,0)</f>
        <v>0</v>
      </c>
      <c r="BI154" s="158">
        <f>IF(N154="nulová",J154,0)</f>
        <v>0</v>
      </c>
      <c r="BJ154" s="16" t="s">
        <v>76</v>
      </c>
      <c r="BK154" s="158">
        <f>ROUND(I154*H154,2)</f>
        <v>0</v>
      </c>
      <c r="BL154" s="16" t="s">
        <v>150</v>
      </c>
      <c r="BM154" s="157" t="s">
        <v>216</v>
      </c>
    </row>
    <row r="155" spans="1:65" s="2" customFormat="1" x14ac:dyDescent="0.2">
      <c r="A155" s="31"/>
      <c r="B155" s="32"/>
      <c r="C155" s="31"/>
      <c r="D155" s="159" t="s">
        <v>152</v>
      </c>
      <c r="E155" s="31"/>
      <c r="F155" s="160" t="s">
        <v>215</v>
      </c>
      <c r="G155" s="31"/>
      <c r="H155" s="31"/>
      <c r="I155" s="85"/>
      <c r="J155" s="31"/>
      <c r="K155" s="31"/>
      <c r="L155" s="32"/>
      <c r="M155" s="161"/>
      <c r="N155" s="162"/>
      <c r="O155" s="52"/>
      <c r="P155" s="52"/>
      <c r="Q155" s="52"/>
      <c r="R155" s="52"/>
      <c r="S155" s="52"/>
      <c r="T155" s="53"/>
      <c r="U155" s="31"/>
      <c r="V155" s="31"/>
      <c r="W155" s="31"/>
      <c r="X155" s="31"/>
      <c r="Y155" s="31"/>
      <c r="Z155" s="31"/>
      <c r="AA155" s="31"/>
      <c r="AB155" s="31"/>
      <c r="AC155" s="31"/>
      <c r="AD155" s="31"/>
      <c r="AE155" s="31"/>
      <c r="AT155" s="16" t="s">
        <v>152</v>
      </c>
      <c r="AU155" s="16" t="s">
        <v>78</v>
      </c>
    </row>
    <row r="156" spans="1:65" s="2" customFormat="1" ht="144" x14ac:dyDescent="0.2">
      <c r="A156" s="31"/>
      <c r="B156" s="32"/>
      <c r="C156" s="31"/>
      <c r="D156" s="159" t="s">
        <v>154</v>
      </c>
      <c r="E156" s="31"/>
      <c r="F156" s="163" t="s">
        <v>217</v>
      </c>
      <c r="G156" s="31"/>
      <c r="H156" s="31"/>
      <c r="I156" s="85"/>
      <c r="J156" s="31"/>
      <c r="K156" s="31"/>
      <c r="L156" s="32"/>
      <c r="M156" s="161"/>
      <c r="N156" s="162"/>
      <c r="O156" s="52"/>
      <c r="P156" s="52"/>
      <c r="Q156" s="52"/>
      <c r="R156" s="52"/>
      <c r="S156" s="52"/>
      <c r="T156" s="53"/>
      <c r="U156" s="31"/>
      <c r="V156" s="31"/>
      <c r="W156" s="31"/>
      <c r="X156" s="31"/>
      <c r="Y156" s="31"/>
      <c r="Z156" s="31"/>
      <c r="AA156" s="31"/>
      <c r="AB156" s="31"/>
      <c r="AC156" s="31"/>
      <c r="AD156" s="31"/>
      <c r="AE156" s="31"/>
      <c r="AT156" s="16" t="s">
        <v>154</v>
      </c>
      <c r="AU156" s="16" t="s">
        <v>78</v>
      </c>
    </row>
    <row r="157" spans="1:65" s="2" customFormat="1" ht="16.5" customHeight="1" x14ac:dyDescent="0.2">
      <c r="A157" s="31"/>
      <c r="B157" s="145"/>
      <c r="C157" s="146" t="s">
        <v>218</v>
      </c>
      <c r="D157" s="146" t="s">
        <v>145</v>
      </c>
      <c r="E157" s="147" t="s">
        <v>219</v>
      </c>
      <c r="F157" s="148" t="s">
        <v>220</v>
      </c>
      <c r="G157" s="149" t="s">
        <v>221</v>
      </c>
      <c r="H157" s="150">
        <v>3</v>
      </c>
      <c r="I157" s="151"/>
      <c r="J157" s="152">
        <f>ROUND(I157*H157,2)</f>
        <v>0</v>
      </c>
      <c r="K157" s="148" t="s">
        <v>3</v>
      </c>
      <c r="L157" s="32"/>
      <c r="M157" s="153" t="s">
        <v>3</v>
      </c>
      <c r="N157" s="154" t="s">
        <v>42</v>
      </c>
      <c r="O157" s="52"/>
      <c r="P157" s="155">
        <f>O157*H157</f>
        <v>0</v>
      </c>
      <c r="Q157" s="155">
        <v>2.2780000000000002E-2</v>
      </c>
      <c r="R157" s="155">
        <f>Q157*H157</f>
        <v>6.8340000000000012E-2</v>
      </c>
      <c r="S157" s="155">
        <v>0</v>
      </c>
      <c r="T157" s="156">
        <f>S157*H157</f>
        <v>0</v>
      </c>
      <c r="U157" s="31"/>
      <c r="V157" s="31"/>
      <c r="W157" s="31"/>
      <c r="X157" s="31"/>
      <c r="Y157" s="31"/>
      <c r="Z157" s="31"/>
      <c r="AA157" s="31"/>
      <c r="AB157" s="31"/>
      <c r="AC157" s="31"/>
      <c r="AD157" s="31"/>
      <c r="AE157" s="31"/>
      <c r="AR157" s="157" t="s">
        <v>150</v>
      </c>
      <c r="AT157" s="157" t="s">
        <v>145</v>
      </c>
      <c r="AU157" s="157" t="s">
        <v>78</v>
      </c>
      <c r="AY157" s="16" t="s">
        <v>143</v>
      </c>
      <c r="BE157" s="158">
        <f>IF(N157="základní",J157,0)</f>
        <v>0</v>
      </c>
      <c r="BF157" s="158">
        <f>IF(N157="snížená",J157,0)</f>
        <v>0</v>
      </c>
      <c r="BG157" s="158">
        <f>IF(N157="zákl. přenesená",J157,0)</f>
        <v>0</v>
      </c>
      <c r="BH157" s="158">
        <f>IF(N157="sníž. přenesená",J157,0)</f>
        <v>0</v>
      </c>
      <c r="BI157" s="158">
        <f>IF(N157="nulová",J157,0)</f>
        <v>0</v>
      </c>
      <c r="BJ157" s="16" t="s">
        <v>76</v>
      </c>
      <c r="BK157" s="158">
        <f>ROUND(I157*H157,2)</f>
        <v>0</v>
      </c>
      <c r="BL157" s="16" t="s">
        <v>150</v>
      </c>
      <c r="BM157" s="157" t="s">
        <v>222</v>
      </c>
    </row>
    <row r="158" spans="1:65" s="2" customFormat="1" x14ac:dyDescent="0.2">
      <c r="A158" s="31"/>
      <c r="B158" s="32"/>
      <c r="C158" s="31"/>
      <c r="D158" s="159" t="s">
        <v>152</v>
      </c>
      <c r="E158" s="31"/>
      <c r="F158" s="160" t="s">
        <v>220</v>
      </c>
      <c r="G158" s="31"/>
      <c r="H158" s="31"/>
      <c r="I158" s="85"/>
      <c r="J158" s="31"/>
      <c r="K158" s="31"/>
      <c r="L158" s="32"/>
      <c r="M158" s="161"/>
      <c r="N158" s="162"/>
      <c r="O158" s="52"/>
      <c r="P158" s="52"/>
      <c r="Q158" s="52"/>
      <c r="R158" s="52"/>
      <c r="S158" s="52"/>
      <c r="T158" s="53"/>
      <c r="U158" s="31"/>
      <c r="V158" s="31"/>
      <c r="W158" s="31"/>
      <c r="X158" s="31"/>
      <c r="Y158" s="31"/>
      <c r="Z158" s="31"/>
      <c r="AA158" s="31"/>
      <c r="AB158" s="31"/>
      <c r="AC158" s="31"/>
      <c r="AD158" s="31"/>
      <c r="AE158" s="31"/>
      <c r="AT158" s="16" t="s">
        <v>152</v>
      </c>
      <c r="AU158" s="16" t="s">
        <v>78</v>
      </c>
    </row>
    <row r="159" spans="1:65" s="2" customFormat="1" ht="336" x14ac:dyDescent="0.2">
      <c r="A159" s="31"/>
      <c r="B159" s="32"/>
      <c r="C159" s="31"/>
      <c r="D159" s="159" t="s">
        <v>154</v>
      </c>
      <c r="E159" s="31"/>
      <c r="F159" s="163" t="s">
        <v>223</v>
      </c>
      <c r="G159" s="31"/>
      <c r="H159" s="31"/>
      <c r="I159" s="85"/>
      <c r="J159" s="31"/>
      <c r="K159" s="31"/>
      <c r="L159" s="32"/>
      <c r="M159" s="161"/>
      <c r="N159" s="162"/>
      <c r="O159" s="52"/>
      <c r="P159" s="52"/>
      <c r="Q159" s="52"/>
      <c r="R159" s="52"/>
      <c r="S159" s="52"/>
      <c r="T159" s="53"/>
      <c r="U159" s="31"/>
      <c r="V159" s="31"/>
      <c r="W159" s="31"/>
      <c r="X159" s="31"/>
      <c r="Y159" s="31"/>
      <c r="Z159" s="31"/>
      <c r="AA159" s="31"/>
      <c r="AB159" s="31"/>
      <c r="AC159" s="31"/>
      <c r="AD159" s="31"/>
      <c r="AE159" s="31"/>
      <c r="AT159" s="16" t="s">
        <v>154</v>
      </c>
      <c r="AU159" s="16" t="s">
        <v>78</v>
      </c>
    </row>
    <row r="160" spans="1:65" s="2" customFormat="1" ht="16.5" customHeight="1" x14ac:dyDescent="0.2">
      <c r="A160" s="31"/>
      <c r="B160" s="145"/>
      <c r="C160" s="146" t="s">
        <v>224</v>
      </c>
      <c r="D160" s="146" t="s">
        <v>145</v>
      </c>
      <c r="E160" s="147" t="s">
        <v>225</v>
      </c>
      <c r="F160" s="148" t="s">
        <v>226</v>
      </c>
      <c r="G160" s="149" t="s">
        <v>221</v>
      </c>
      <c r="H160" s="150">
        <v>9</v>
      </c>
      <c r="I160" s="151"/>
      <c r="J160" s="152">
        <f>ROUND(I160*H160,2)</f>
        <v>0</v>
      </c>
      <c r="K160" s="148" t="s">
        <v>3</v>
      </c>
      <c r="L160" s="32"/>
      <c r="M160" s="153" t="s">
        <v>3</v>
      </c>
      <c r="N160" s="154" t="s">
        <v>42</v>
      </c>
      <c r="O160" s="52"/>
      <c r="P160" s="155">
        <f>O160*H160</f>
        <v>0</v>
      </c>
      <c r="Q160" s="155">
        <v>5.4550000000000001E-2</v>
      </c>
      <c r="R160" s="155">
        <f>Q160*H160</f>
        <v>0.49095</v>
      </c>
      <c r="S160" s="155">
        <v>0</v>
      </c>
      <c r="T160" s="156">
        <f>S160*H160</f>
        <v>0</v>
      </c>
      <c r="U160" s="31"/>
      <c r="V160" s="31"/>
      <c r="W160" s="31"/>
      <c r="X160" s="31"/>
      <c r="Y160" s="31"/>
      <c r="Z160" s="31"/>
      <c r="AA160" s="31"/>
      <c r="AB160" s="31"/>
      <c r="AC160" s="31"/>
      <c r="AD160" s="31"/>
      <c r="AE160" s="31"/>
      <c r="AR160" s="157" t="s">
        <v>150</v>
      </c>
      <c r="AT160" s="157" t="s">
        <v>145</v>
      </c>
      <c r="AU160" s="157" t="s">
        <v>78</v>
      </c>
      <c r="AY160" s="16" t="s">
        <v>143</v>
      </c>
      <c r="BE160" s="158">
        <f>IF(N160="základní",J160,0)</f>
        <v>0</v>
      </c>
      <c r="BF160" s="158">
        <f>IF(N160="snížená",J160,0)</f>
        <v>0</v>
      </c>
      <c r="BG160" s="158">
        <f>IF(N160="zákl. přenesená",J160,0)</f>
        <v>0</v>
      </c>
      <c r="BH160" s="158">
        <f>IF(N160="sníž. přenesená",J160,0)</f>
        <v>0</v>
      </c>
      <c r="BI160" s="158">
        <f>IF(N160="nulová",J160,0)</f>
        <v>0</v>
      </c>
      <c r="BJ160" s="16" t="s">
        <v>76</v>
      </c>
      <c r="BK160" s="158">
        <f>ROUND(I160*H160,2)</f>
        <v>0</v>
      </c>
      <c r="BL160" s="16" t="s">
        <v>150</v>
      </c>
      <c r="BM160" s="157" t="s">
        <v>227</v>
      </c>
    </row>
    <row r="161" spans="1:65" s="2" customFormat="1" x14ac:dyDescent="0.2">
      <c r="A161" s="31"/>
      <c r="B161" s="32"/>
      <c r="C161" s="31"/>
      <c r="D161" s="159" t="s">
        <v>152</v>
      </c>
      <c r="E161" s="31"/>
      <c r="F161" s="160" t="s">
        <v>226</v>
      </c>
      <c r="G161" s="31"/>
      <c r="H161" s="31"/>
      <c r="I161" s="85"/>
      <c r="J161" s="31"/>
      <c r="K161" s="31"/>
      <c r="L161" s="32"/>
      <c r="M161" s="161"/>
      <c r="N161" s="162"/>
      <c r="O161" s="52"/>
      <c r="P161" s="52"/>
      <c r="Q161" s="52"/>
      <c r="R161" s="52"/>
      <c r="S161" s="52"/>
      <c r="T161" s="53"/>
      <c r="U161" s="31"/>
      <c r="V161" s="31"/>
      <c r="W161" s="31"/>
      <c r="X161" s="31"/>
      <c r="Y161" s="31"/>
      <c r="Z161" s="31"/>
      <c r="AA161" s="31"/>
      <c r="AB161" s="31"/>
      <c r="AC161" s="31"/>
      <c r="AD161" s="31"/>
      <c r="AE161" s="31"/>
      <c r="AT161" s="16" t="s">
        <v>152</v>
      </c>
      <c r="AU161" s="16" t="s">
        <v>78</v>
      </c>
    </row>
    <row r="162" spans="1:65" s="2" customFormat="1" ht="336" x14ac:dyDescent="0.2">
      <c r="A162" s="31"/>
      <c r="B162" s="32"/>
      <c r="C162" s="31"/>
      <c r="D162" s="159" t="s">
        <v>154</v>
      </c>
      <c r="E162" s="31"/>
      <c r="F162" s="163" t="s">
        <v>223</v>
      </c>
      <c r="G162" s="31"/>
      <c r="H162" s="31"/>
      <c r="I162" s="85"/>
      <c r="J162" s="31"/>
      <c r="K162" s="31"/>
      <c r="L162" s="32"/>
      <c r="M162" s="161"/>
      <c r="N162" s="162"/>
      <c r="O162" s="52"/>
      <c r="P162" s="52"/>
      <c r="Q162" s="52"/>
      <c r="R162" s="52"/>
      <c r="S162" s="52"/>
      <c r="T162" s="53"/>
      <c r="U162" s="31"/>
      <c r="V162" s="31"/>
      <c r="W162" s="31"/>
      <c r="X162" s="31"/>
      <c r="Y162" s="31"/>
      <c r="Z162" s="31"/>
      <c r="AA162" s="31"/>
      <c r="AB162" s="31"/>
      <c r="AC162" s="31"/>
      <c r="AD162" s="31"/>
      <c r="AE162" s="31"/>
      <c r="AT162" s="16" t="s">
        <v>154</v>
      </c>
      <c r="AU162" s="16" t="s">
        <v>78</v>
      </c>
    </row>
    <row r="163" spans="1:65" s="2" customFormat="1" ht="16.5" customHeight="1" x14ac:dyDescent="0.2">
      <c r="A163" s="31"/>
      <c r="B163" s="145"/>
      <c r="C163" s="146" t="s">
        <v>228</v>
      </c>
      <c r="D163" s="146" t="s">
        <v>145</v>
      </c>
      <c r="E163" s="147" t="s">
        <v>229</v>
      </c>
      <c r="F163" s="148" t="s">
        <v>230</v>
      </c>
      <c r="G163" s="149" t="s">
        <v>196</v>
      </c>
      <c r="H163" s="150">
        <v>0.19900000000000001</v>
      </c>
      <c r="I163" s="151"/>
      <c r="J163" s="152">
        <f>ROUND(I163*H163,2)</f>
        <v>0</v>
      </c>
      <c r="K163" s="148" t="s">
        <v>149</v>
      </c>
      <c r="L163" s="32"/>
      <c r="M163" s="153" t="s">
        <v>3</v>
      </c>
      <c r="N163" s="154" t="s">
        <v>42</v>
      </c>
      <c r="O163" s="52"/>
      <c r="P163" s="155">
        <f>O163*H163</f>
        <v>0</v>
      </c>
      <c r="Q163" s="155">
        <v>1.04528</v>
      </c>
      <c r="R163" s="155">
        <f>Q163*H163</f>
        <v>0.20801072000000001</v>
      </c>
      <c r="S163" s="155">
        <v>0</v>
      </c>
      <c r="T163" s="156">
        <f>S163*H163</f>
        <v>0</v>
      </c>
      <c r="U163" s="31"/>
      <c r="V163" s="31"/>
      <c r="W163" s="31"/>
      <c r="X163" s="31"/>
      <c r="Y163" s="31"/>
      <c r="Z163" s="31"/>
      <c r="AA163" s="31"/>
      <c r="AB163" s="31"/>
      <c r="AC163" s="31"/>
      <c r="AD163" s="31"/>
      <c r="AE163" s="31"/>
      <c r="AR163" s="157" t="s">
        <v>150</v>
      </c>
      <c r="AT163" s="157" t="s">
        <v>145</v>
      </c>
      <c r="AU163" s="157" t="s">
        <v>78</v>
      </c>
      <c r="AY163" s="16" t="s">
        <v>143</v>
      </c>
      <c r="BE163" s="158">
        <f>IF(N163="základní",J163,0)</f>
        <v>0</v>
      </c>
      <c r="BF163" s="158">
        <f>IF(N163="snížená",J163,0)</f>
        <v>0</v>
      </c>
      <c r="BG163" s="158">
        <f>IF(N163="zákl. přenesená",J163,0)</f>
        <v>0</v>
      </c>
      <c r="BH163" s="158">
        <f>IF(N163="sníž. přenesená",J163,0)</f>
        <v>0</v>
      </c>
      <c r="BI163" s="158">
        <f>IF(N163="nulová",J163,0)</f>
        <v>0</v>
      </c>
      <c r="BJ163" s="16" t="s">
        <v>76</v>
      </c>
      <c r="BK163" s="158">
        <f>ROUND(I163*H163,2)</f>
        <v>0</v>
      </c>
      <c r="BL163" s="16" t="s">
        <v>150</v>
      </c>
      <c r="BM163" s="157" t="s">
        <v>231</v>
      </c>
    </row>
    <row r="164" spans="1:65" s="2" customFormat="1" x14ac:dyDescent="0.2">
      <c r="A164" s="31"/>
      <c r="B164" s="32"/>
      <c r="C164" s="31"/>
      <c r="D164" s="159" t="s">
        <v>152</v>
      </c>
      <c r="E164" s="31"/>
      <c r="F164" s="160" t="s">
        <v>232</v>
      </c>
      <c r="G164" s="31"/>
      <c r="H164" s="31"/>
      <c r="I164" s="85"/>
      <c r="J164" s="31"/>
      <c r="K164" s="31"/>
      <c r="L164" s="32"/>
      <c r="M164" s="161"/>
      <c r="N164" s="162"/>
      <c r="O164" s="52"/>
      <c r="P164" s="52"/>
      <c r="Q164" s="52"/>
      <c r="R164" s="52"/>
      <c r="S164" s="52"/>
      <c r="T164" s="53"/>
      <c r="U164" s="31"/>
      <c r="V164" s="31"/>
      <c r="W164" s="31"/>
      <c r="X164" s="31"/>
      <c r="Y164" s="31"/>
      <c r="Z164" s="31"/>
      <c r="AA164" s="31"/>
      <c r="AB164" s="31"/>
      <c r="AC164" s="31"/>
      <c r="AD164" s="31"/>
      <c r="AE164" s="31"/>
      <c r="AT164" s="16" t="s">
        <v>152</v>
      </c>
      <c r="AU164" s="16" t="s">
        <v>78</v>
      </c>
    </row>
    <row r="165" spans="1:65" s="2" customFormat="1" ht="19.2" x14ac:dyDescent="0.2">
      <c r="A165" s="31"/>
      <c r="B165" s="32"/>
      <c r="C165" s="31"/>
      <c r="D165" s="159" t="s">
        <v>172</v>
      </c>
      <c r="E165" s="31"/>
      <c r="F165" s="163" t="s">
        <v>233</v>
      </c>
      <c r="G165" s="31"/>
      <c r="H165" s="31"/>
      <c r="I165" s="85"/>
      <c r="J165" s="31"/>
      <c r="K165" s="31"/>
      <c r="L165" s="32"/>
      <c r="M165" s="161"/>
      <c r="N165" s="162"/>
      <c r="O165" s="52"/>
      <c r="P165" s="52"/>
      <c r="Q165" s="52"/>
      <c r="R165" s="52"/>
      <c r="S165" s="52"/>
      <c r="T165" s="53"/>
      <c r="U165" s="31"/>
      <c r="V165" s="31"/>
      <c r="W165" s="31"/>
      <c r="X165" s="31"/>
      <c r="Y165" s="31"/>
      <c r="Z165" s="31"/>
      <c r="AA165" s="31"/>
      <c r="AB165" s="31"/>
      <c r="AC165" s="31"/>
      <c r="AD165" s="31"/>
      <c r="AE165" s="31"/>
      <c r="AT165" s="16" t="s">
        <v>172</v>
      </c>
      <c r="AU165" s="16" t="s">
        <v>78</v>
      </c>
    </row>
    <row r="166" spans="1:65" s="2" customFormat="1" ht="16.5" customHeight="1" x14ac:dyDescent="0.2">
      <c r="A166" s="31"/>
      <c r="B166" s="145"/>
      <c r="C166" s="146" t="s">
        <v>9</v>
      </c>
      <c r="D166" s="146" t="s">
        <v>145</v>
      </c>
      <c r="E166" s="147" t="s">
        <v>234</v>
      </c>
      <c r="F166" s="148" t="s">
        <v>235</v>
      </c>
      <c r="G166" s="149" t="s">
        <v>148</v>
      </c>
      <c r="H166" s="150">
        <v>4.5</v>
      </c>
      <c r="I166" s="151"/>
      <c r="J166" s="152">
        <f>ROUND(I166*H166,2)</f>
        <v>0</v>
      </c>
      <c r="K166" s="148" t="s">
        <v>149</v>
      </c>
      <c r="L166" s="32"/>
      <c r="M166" s="153" t="s">
        <v>3</v>
      </c>
      <c r="N166" s="154" t="s">
        <v>42</v>
      </c>
      <c r="O166" s="52"/>
      <c r="P166" s="155">
        <f>O166*H166</f>
        <v>0</v>
      </c>
      <c r="Q166" s="155">
        <v>7.5000000000000002E-4</v>
      </c>
      <c r="R166" s="155">
        <f>Q166*H166</f>
        <v>3.375E-3</v>
      </c>
      <c r="S166" s="155">
        <v>0</v>
      </c>
      <c r="T166" s="156">
        <f>S166*H166</f>
        <v>0</v>
      </c>
      <c r="U166" s="31"/>
      <c r="V166" s="31"/>
      <c r="W166" s="31"/>
      <c r="X166" s="31"/>
      <c r="Y166" s="31"/>
      <c r="Z166" s="31"/>
      <c r="AA166" s="31"/>
      <c r="AB166" s="31"/>
      <c r="AC166" s="31"/>
      <c r="AD166" s="31"/>
      <c r="AE166" s="31"/>
      <c r="AR166" s="157" t="s">
        <v>150</v>
      </c>
      <c r="AT166" s="157" t="s">
        <v>145</v>
      </c>
      <c r="AU166" s="157" t="s">
        <v>78</v>
      </c>
      <c r="AY166" s="16" t="s">
        <v>143</v>
      </c>
      <c r="BE166" s="158">
        <f>IF(N166="základní",J166,0)</f>
        <v>0</v>
      </c>
      <c r="BF166" s="158">
        <f>IF(N166="snížená",J166,0)</f>
        <v>0</v>
      </c>
      <c r="BG166" s="158">
        <f>IF(N166="zákl. přenesená",J166,0)</f>
        <v>0</v>
      </c>
      <c r="BH166" s="158">
        <f>IF(N166="sníž. přenesená",J166,0)</f>
        <v>0</v>
      </c>
      <c r="BI166" s="158">
        <f>IF(N166="nulová",J166,0)</f>
        <v>0</v>
      </c>
      <c r="BJ166" s="16" t="s">
        <v>76</v>
      </c>
      <c r="BK166" s="158">
        <f>ROUND(I166*H166,2)</f>
        <v>0</v>
      </c>
      <c r="BL166" s="16" t="s">
        <v>150</v>
      </c>
      <c r="BM166" s="157" t="s">
        <v>236</v>
      </c>
    </row>
    <row r="167" spans="1:65" s="2" customFormat="1" x14ac:dyDescent="0.2">
      <c r="A167" s="31"/>
      <c r="B167" s="32"/>
      <c r="C167" s="31"/>
      <c r="D167" s="159" t="s">
        <v>152</v>
      </c>
      <c r="E167" s="31"/>
      <c r="F167" s="160" t="s">
        <v>237</v>
      </c>
      <c r="G167" s="31"/>
      <c r="H167" s="31"/>
      <c r="I167" s="85"/>
      <c r="J167" s="31"/>
      <c r="K167" s="31"/>
      <c r="L167" s="32"/>
      <c r="M167" s="161"/>
      <c r="N167" s="162"/>
      <c r="O167" s="52"/>
      <c r="P167" s="52"/>
      <c r="Q167" s="52"/>
      <c r="R167" s="52"/>
      <c r="S167" s="52"/>
      <c r="T167" s="53"/>
      <c r="U167" s="31"/>
      <c r="V167" s="31"/>
      <c r="W167" s="31"/>
      <c r="X167" s="31"/>
      <c r="Y167" s="31"/>
      <c r="Z167" s="31"/>
      <c r="AA167" s="31"/>
      <c r="AB167" s="31"/>
      <c r="AC167" s="31"/>
      <c r="AD167" s="31"/>
      <c r="AE167" s="31"/>
      <c r="AT167" s="16" t="s">
        <v>152</v>
      </c>
      <c r="AU167" s="16" t="s">
        <v>78</v>
      </c>
    </row>
    <row r="168" spans="1:65" s="2" customFormat="1" ht="16.5" customHeight="1" x14ac:dyDescent="0.2">
      <c r="A168" s="31"/>
      <c r="B168" s="145"/>
      <c r="C168" s="146" t="s">
        <v>238</v>
      </c>
      <c r="D168" s="146" t="s">
        <v>145</v>
      </c>
      <c r="E168" s="147" t="s">
        <v>239</v>
      </c>
      <c r="F168" s="148" t="s">
        <v>240</v>
      </c>
      <c r="G168" s="149" t="s">
        <v>148</v>
      </c>
      <c r="H168" s="150">
        <v>0.5</v>
      </c>
      <c r="I168" s="151"/>
      <c r="J168" s="152">
        <f>ROUND(I168*H168,2)</f>
        <v>0</v>
      </c>
      <c r="K168" s="148" t="s">
        <v>149</v>
      </c>
      <c r="L168" s="32"/>
      <c r="M168" s="153" t="s">
        <v>3</v>
      </c>
      <c r="N168" s="154" t="s">
        <v>42</v>
      </c>
      <c r="O168" s="52"/>
      <c r="P168" s="155">
        <f>O168*H168</f>
        <v>0</v>
      </c>
      <c r="Q168" s="155">
        <v>1.8600000000000001E-3</v>
      </c>
      <c r="R168" s="155">
        <f>Q168*H168</f>
        <v>9.3000000000000005E-4</v>
      </c>
      <c r="S168" s="155">
        <v>0</v>
      </c>
      <c r="T168" s="156">
        <f>S168*H168</f>
        <v>0</v>
      </c>
      <c r="U168" s="31"/>
      <c r="V168" s="31"/>
      <c r="W168" s="31"/>
      <c r="X168" s="31"/>
      <c r="Y168" s="31"/>
      <c r="Z168" s="31"/>
      <c r="AA168" s="31"/>
      <c r="AB168" s="31"/>
      <c r="AC168" s="31"/>
      <c r="AD168" s="31"/>
      <c r="AE168" s="31"/>
      <c r="AR168" s="157" t="s">
        <v>150</v>
      </c>
      <c r="AT168" s="157" t="s">
        <v>145</v>
      </c>
      <c r="AU168" s="157" t="s">
        <v>78</v>
      </c>
      <c r="AY168" s="16" t="s">
        <v>143</v>
      </c>
      <c r="BE168" s="158">
        <f>IF(N168="základní",J168,0)</f>
        <v>0</v>
      </c>
      <c r="BF168" s="158">
        <f>IF(N168="snížená",J168,0)</f>
        <v>0</v>
      </c>
      <c r="BG168" s="158">
        <f>IF(N168="zákl. přenesená",J168,0)</f>
        <v>0</v>
      </c>
      <c r="BH168" s="158">
        <f>IF(N168="sníž. přenesená",J168,0)</f>
        <v>0</v>
      </c>
      <c r="BI168" s="158">
        <f>IF(N168="nulová",J168,0)</f>
        <v>0</v>
      </c>
      <c r="BJ168" s="16" t="s">
        <v>76</v>
      </c>
      <c r="BK168" s="158">
        <f>ROUND(I168*H168,2)</f>
        <v>0</v>
      </c>
      <c r="BL168" s="16" t="s">
        <v>150</v>
      </c>
      <c r="BM168" s="157" t="s">
        <v>241</v>
      </c>
    </row>
    <row r="169" spans="1:65" s="2" customFormat="1" ht="19.2" x14ac:dyDescent="0.2">
      <c r="A169" s="31"/>
      <c r="B169" s="32"/>
      <c r="C169" s="31"/>
      <c r="D169" s="159" t="s">
        <v>152</v>
      </c>
      <c r="E169" s="31"/>
      <c r="F169" s="160" t="s">
        <v>242</v>
      </c>
      <c r="G169" s="31"/>
      <c r="H169" s="31"/>
      <c r="I169" s="85"/>
      <c r="J169" s="31"/>
      <c r="K169" s="31"/>
      <c r="L169" s="32"/>
      <c r="M169" s="161"/>
      <c r="N169" s="162"/>
      <c r="O169" s="52"/>
      <c r="P169" s="52"/>
      <c r="Q169" s="52"/>
      <c r="R169" s="52"/>
      <c r="S169" s="52"/>
      <c r="T169" s="53"/>
      <c r="U169" s="31"/>
      <c r="V169" s="31"/>
      <c r="W169" s="31"/>
      <c r="X169" s="31"/>
      <c r="Y169" s="31"/>
      <c r="Z169" s="31"/>
      <c r="AA169" s="31"/>
      <c r="AB169" s="31"/>
      <c r="AC169" s="31"/>
      <c r="AD169" s="31"/>
      <c r="AE169" s="31"/>
      <c r="AT169" s="16" t="s">
        <v>152</v>
      </c>
      <c r="AU169" s="16" t="s">
        <v>78</v>
      </c>
    </row>
    <row r="170" spans="1:65" s="2" customFormat="1" ht="48" x14ac:dyDescent="0.2">
      <c r="A170" s="31"/>
      <c r="B170" s="32"/>
      <c r="C170" s="31"/>
      <c r="D170" s="159" t="s">
        <v>154</v>
      </c>
      <c r="E170" s="31"/>
      <c r="F170" s="163" t="s">
        <v>243</v>
      </c>
      <c r="G170" s="31"/>
      <c r="H170" s="31"/>
      <c r="I170" s="85"/>
      <c r="J170" s="31"/>
      <c r="K170" s="31"/>
      <c r="L170" s="32"/>
      <c r="M170" s="161"/>
      <c r="N170" s="162"/>
      <c r="O170" s="52"/>
      <c r="P170" s="52"/>
      <c r="Q170" s="52"/>
      <c r="R170" s="52"/>
      <c r="S170" s="52"/>
      <c r="T170" s="53"/>
      <c r="U170" s="31"/>
      <c r="V170" s="31"/>
      <c r="W170" s="31"/>
      <c r="X170" s="31"/>
      <c r="Y170" s="31"/>
      <c r="Z170" s="31"/>
      <c r="AA170" s="31"/>
      <c r="AB170" s="31"/>
      <c r="AC170" s="31"/>
      <c r="AD170" s="31"/>
      <c r="AE170" s="31"/>
      <c r="AT170" s="16" t="s">
        <v>154</v>
      </c>
      <c r="AU170" s="16" t="s">
        <v>78</v>
      </c>
    </row>
    <row r="171" spans="1:65" s="2" customFormat="1" ht="16.5" customHeight="1" x14ac:dyDescent="0.2">
      <c r="A171" s="31"/>
      <c r="B171" s="145"/>
      <c r="C171" s="146" t="s">
        <v>244</v>
      </c>
      <c r="D171" s="146" t="s">
        <v>145</v>
      </c>
      <c r="E171" s="147" t="s">
        <v>245</v>
      </c>
      <c r="F171" s="148" t="s">
        <v>246</v>
      </c>
      <c r="G171" s="149" t="s">
        <v>184</v>
      </c>
      <c r="H171" s="150">
        <v>70.989999999999995</v>
      </c>
      <c r="I171" s="151"/>
      <c r="J171" s="152">
        <f>ROUND(I171*H171,2)</f>
        <v>0</v>
      </c>
      <c r="K171" s="148" t="s">
        <v>3</v>
      </c>
      <c r="L171" s="32"/>
      <c r="M171" s="153" t="s">
        <v>3</v>
      </c>
      <c r="N171" s="154" t="s">
        <v>42</v>
      </c>
      <c r="O171" s="52"/>
      <c r="P171" s="155">
        <f>O171*H171</f>
        <v>0</v>
      </c>
      <c r="Q171" s="155">
        <v>9.1660000000000005E-2</v>
      </c>
      <c r="R171" s="155">
        <f>Q171*H171</f>
        <v>6.5069433999999999</v>
      </c>
      <c r="S171" s="155">
        <v>0</v>
      </c>
      <c r="T171" s="156">
        <f>S171*H171</f>
        <v>0</v>
      </c>
      <c r="U171" s="31"/>
      <c r="V171" s="31"/>
      <c r="W171" s="31"/>
      <c r="X171" s="31"/>
      <c r="Y171" s="31"/>
      <c r="Z171" s="31"/>
      <c r="AA171" s="31"/>
      <c r="AB171" s="31"/>
      <c r="AC171" s="31"/>
      <c r="AD171" s="31"/>
      <c r="AE171" s="31"/>
      <c r="AR171" s="157" t="s">
        <v>150</v>
      </c>
      <c r="AT171" s="157" t="s">
        <v>145</v>
      </c>
      <c r="AU171" s="157" t="s">
        <v>78</v>
      </c>
      <c r="AY171" s="16" t="s">
        <v>143</v>
      </c>
      <c r="BE171" s="158">
        <f>IF(N171="základní",J171,0)</f>
        <v>0</v>
      </c>
      <c r="BF171" s="158">
        <f>IF(N171="snížená",J171,0)</f>
        <v>0</v>
      </c>
      <c r="BG171" s="158">
        <f>IF(N171="zákl. přenesená",J171,0)</f>
        <v>0</v>
      </c>
      <c r="BH171" s="158">
        <f>IF(N171="sníž. přenesená",J171,0)</f>
        <v>0</v>
      </c>
      <c r="BI171" s="158">
        <f>IF(N171="nulová",J171,0)</f>
        <v>0</v>
      </c>
      <c r="BJ171" s="16" t="s">
        <v>76</v>
      </c>
      <c r="BK171" s="158">
        <f>ROUND(I171*H171,2)</f>
        <v>0</v>
      </c>
      <c r="BL171" s="16" t="s">
        <v>150</v>
      </c>
      <c r="BM171" s="157" t="s">
        <v>247</v>
      </c>
    </row>
    <row r="172" spans="1:65" s="2" customFormat="1" x14ac:dyDescent="0.2">
      <c r="A172" s="31"/>
      <c r="B172" s="32"/>
      <c r="C172" s="31"/>
      <c r="D172" s="159" t="s">
        <v>152</v>
      </c>
      <c r="E172" s="31"/>
      <c r="F172" s="160" t="s">
        <v>246</v>
      </c>
      <c r="G172" s="31"/>
      <c r="H172" s="31"/>
      <c r="I172" s="85"/>
      <c r="J172" s="31"/>
      <c r="K172" s="31"/>
      <c r="L172" s="32"/>
      <c r="M172" s="161"/>
      <c r="N172" s="162"/>
      <c r="O172" s="52"/>
      <c r="P172" s="52"/>
      <c r="Q172" s="52"/>
      <c r="R172" s="52"/>
      <c r="S172" s="52"/>
      <c r="T172" s="53"/>
      <c r="U172" s="31"/>
      <c r="V172" s="31"/>
      <c r="W172" s="31"/>
      <c r="X172" s="31"/>
      <c r="Y172" s="31"/>
      <c r="Z172" s="31"/>
      <c r="AA172" s="31"/>
      <c r="AB172" s="31"/>
      <c r="AC172" s="31"/>
      <c r="AD172" s="31"/>
      <c r="AE172" s="31"/>
      <c r="AT172" s="16" t="s">
        <v>152</v>
      </c>
      <c r="AU172" s="16" t="s">
        <v>78</v>
      </c>
    </row>
    <row r="173" spans="1:65" s="2" customFormat="1" ht="28.8" x14ac:dyDescent="0.2">
      <c r="A173" s="31"/>
      <c r="B173" s="32"/>
      <c r="C173" s="31"/>
      <c r="D173" s="159" t="s">
        <v>154</v>
      </c>
      <c r="E173" s="31"/>
      <c r="F173" s="163" t="s">
        <v>248</v>
      </c>
      <c r="G173" s="31"/>
      <c r="H173" s="31"/>
      <c r="I173" s="85"/>
      <c r="J173" s="31"/>
      <c r="K173" s="31"/>
      <c r="L173" s="32"/>
      <c r="M173" s="161"/>
      <c r="N173" s="162"/>
      <c r="O173" s="52"/>
      <c r="P173" s="52"/>
      <c r="Q173" s="52"/>
      <c r="R173" s="52"/>
      <c r="S173" s="52"/>
      <c r="T173" s="53"/>
      <c r="U173" s="31"/>
      <c r="V173" s="31"/>
      <c r="W173" s="31"/>
      <c r="X173" s="31"/>
      <c r="Y173" s="31"/>
      <c r="Z173" s="31"/>
      <c r="AA173" s="31"/>
      <c r="AB173" s="31"/>
      <c r="AC173" s="31"/>
      <c r="AD173" s="31"/>
      <c r="AE173" s="31"/>
      <c r="AT173" s="16" t="s">
        <v>154</v>
      </c>
      <c r="AU173" s="16" t="s">
        <v>78</v>
      </c>
    </row>
    <row r="174" spans="1:65" s="2" customFormat="1" ht="16.5" customHeight="1" x14ac:dyDescent="0.2">
      <c r="A174" s="31"/>
      <c r="B174" s="145"/>
      <c r="C174" s="146" t="s">
        <v>249</v>
      </c>
      <c r="D174" s="146" t="s">
        <v>145</v>
      </c>
      <c r="E174" s="147" t="s">
        <v>250</v>
      </c>
      <c r="F174" s="148" t="s">
        <v>251</v>
      </c>
      <c r="G174" s="149" t="s">
        <v>184</v>
      </c>
      <c r="H174" s="150">
        <v>1.07</v>
      </c>
      <c r="I174" s="151"/>
      <c r="J174" s="152">
        <f>ROUND(I174*H174,2)</f>
        <v>0</v>
      </c>
      <c r="K174" s="148" t="s">
        <v>149</v>
      </c>
      <c r="L174" s="32"/>
      <c r="M174" s="153" t="s">
        <v>3</v>
      </c>
      <c r="N174" s="154" t="s">
        <v>42</v>
      </c>
      <c r="O174" s="52"/>
      <c r="P174" s="155">
        <f>O174*H174</f>
        <v>0</v>
      </c>
      <c r="Q174" s="155">
        <v>1.6000000000000001E-3</v>
      </c>
      <c r="R174" s="155">
        <f>Q174*H174</f>
        <v>1.7120000000000002E-3</v>
      </c>
      <c r="S174" s="155">
        <v>0</v>
      </c>
      <c r="T174" s="156">
        <f>S174*H174</f>
        <v>0</v>
      </c>
      <c r="U174" s="31"/>
      <c r="V174" s="31"/>
      <c r="W174" s="31"/>
      <c r="X174" s="31"/>
      <c r="Y174" s="31"/>
      <c r="Z174" s="31"/>
      <c r="AA174" s="31"/>
      <c r="AB174" s="31"/>
      <c r="AC174" s="31"/>
      <c r="AD174" s="31"/>
      <c r="AE174" s="31"/>
      <c r="AR174" s="157" t="s">
        <v>150</v>
      </c>
      <c r="AT174" s="157" t="s">
        <v>145</v>
      </c>
      <c r="AU174" s="157" t="s">
        <v>78</v>
      </c>
      <c r="AY174" s="16" t="s">
        <v>143</v>
      </c>
      <c r="BE174" s="158">
        <f>IF(N174="základní",J174,0)</f>
        <v>0</v>
      </c>
      <c r="BF174" s="158">
        <f>IF(N174="snížená",J174,0)</f>
        <v>0</v>
      </c>
      <c r="BG174" s="158">
        <f>IF(N174="zákl. přenesená",J174,0)</f>
        <v>0</v>
      </c>
      <c r="BH174" s="158">
        <f>IF(N174="sníž. přenesená",J174,0)</f>
        <v>0</v>
      </c>
      <c r="BI174" s="158">
        <f>IF(N174="nulová",J174,0)</f>
        <v>0</v>
      </c>
      <c r="BJ174" s="16" t="s">
        <v>76</v>
      </c>
      <c r="BK174" s="158">
        <f>ROUND(I174*H174,2)</f>
        <v>0</v>
      </c>
      <c r="BL174" s="16" t="s">
        <v>150</v>
      </c>
      <c r="BM174" s="157" t="s">
        <v>252</v>
      </c>
    </row>
    <row r="175" spans="1:65" s="2" customFormat="1" ht="19.2" x14ac:dyDescent="0.2">
      <c r="A175" s="31"/>
      <c r="B175" s="32"/>
      <c r="C175" s="31"/>
      <c r="D175" s="159" t="s">
        <v>152</v>
      </c>
      <c r="E175" s="31"/>
      <c r="F175" s="160" t="s">
        <v>253</v>
      </c>
      <c r="G175" s="31"/>
      <c r="H175" s="31"/>
      <c r="I175" s="85"/>
      <c r="J175" s="31"/>
      <c r="K175" s="31"/>
      <c r="L175" s="32"/>
      <c r="M175" s="161"/>
      <c r="N175" s="162"/>
      <c r="O175" s="52"/>
      <c r="P175" s="52"/>
      <c r="Q175" s="52"/>
      <c r="R175" s="52"/>
      <c r="S175" s="52"/>
      <c r="T175" s="53"/>
      <c r="U175" s="31"/>
      <c r="V175" s="31"/>
      <c r="W175" s="31"/>
      <c r="X175" s="31"/>
      <c r="Y175" s="31"/>
      <c r="Z175" s="31"/>
      <c r="AA175" s="31"/>
      <c r="AB175" s="31"/>
      <c r="AC175" s="31"/>
      <c r="AD175" s="31"/>
      <c r="AE175" s="31"/>
      <c r="AT175" s="16" t="s">
        <v>152</v>
      </c>
      <c r="AU175" s="16" t="s">
        <v>78</v>
      </c>
    </row>
    <row r="176" spans="1:65" s="12" customFormat="1" ht="22.95" customHeight="1" x14ac:dyDescent="0.25">
      <c r="B176" s="132"/>
      <c r="D176" s="133" t="s">
        <v>70</v>
      </c>
      <c r="E176" s="143" t="s">
        <v>150</v>
      </c>
      <c r="F176" s="143" t="s">
        <v>254</v>
      </c>
      <c r="I176" s="135"/>
      <c r="J176" s="144">
        <f>BK176</f>
        <v>0</v>
      </c>
      <c r="L176" s="132"/>
      <c r="M176" s="137"/>
      <c r="N176" s="138"/>
      <c r="O176" s="138"/>
      <c r="P176" s="139">
        <f>SUM(P177:P207)</f>
        <v>0</v>
      </c>
      <c r="Q176" s="138"/>
      <c r="R176" s="139">
        <f>SUM(R177:R207)</f>
        <v>51.443622499999996</v>
      </c>
      <c r="S176" s="138"/>
      <c r="T176" s="140">
        <f>SUM(T177:T207)</f>
        <v>0</v>
      </c>
      <c r="AR176" s="133" t="s">
        <v>76</v>
      </c>
      <c r="AT176" s="141" t="s">
        <v>70</v>
      </c>
      <c r="AU176" s="141" t="s">
        <v>76</v>
      </c>
      <c r="AY176" s="133" t="s">
        <v>143</v>
      </c>
      <c r="BK176" s="142">
        <f>SUM(BK177:BK207)</f>
        <v>0</v>
      </c>
    </row>
    <row r="177" spans="1:65" s="2" customFormat="1" ht="16.5" customHeight="1" x14ac:dyDescent="0.2">
      <c r="A177" s="31"/>
      <c r="B177" s="145"/>
      <c r="C177" s="146" t="s">
        <v>255</v>
      </c>
      <c r="D177" s="146" t="s">
        <v>145</v>
      </c>
      <c r="E177" s="147" t="s">
        <v>256</v>
      </c>
      <c r="F177" s="148" t="s">
        <v>257</v>
      </c>
      <c r="G177" s="149" t="s">
        <v>221</v>
      </c>
      <c r="H177" s="150">
        <v>30</v>
      </c>
      <c r="I177" s="151"/>
      <c r="J177" s="152">
        <f>ROUND(I177*H177,2)</f>
        <v>0</v>
      </c>
      <c r="K177" s="148" t="s">
        <v>149</v>
      </c>
      <c r="L177" s="32"/>
      <c r="M177" s="153" t="s">
        <v>3</v>
      </c>
      <c r="N177" s="154" t="s">
        <v>42</v>
      </c>
      <c r="O177" s="52"/>
      <c r="P177" s="155">
        <f>O177*H177</f>
        <v>0</v>
      </c>
      <c r="Q177" s="155">
        <v>0.15501000000000001</v>
      </c>
      <c r="R177" s="155">
        <f>Q177*H177</f>
        <v>4.6503000000000005</v>
      </c>
      <c r="S177" s="155">
        <v>0</v>
      </c>
      <c r="T177" s="156">
        <f>S177*H177</f>
        <v>0</v>
      </c>
      <c r="U177" s="31"/>
      <c r="V177" s="31"/>
      <c r="W177" s="31"/>
      <c r="X177" s="31"/>
      <c r="Y177" s="31"/>
      <c r="Z177" s="31"/>
      <c r="AA177" s="31"/>
      <c r="AB177" s="31"/>
      <c r="AC177" s="31"/>
      <c r="AD177" s="31"/>
      <c r="AE177" s="31"/>
      <c r="AR177" s="157" t="s">
        <v>150</v>
      </c>
      <c r="AT177" s="157" t="s">
        <v>145</v>
      </c>
      <c r="AU177" s="157" t="s">
        <v>78</v>
      </c>
      <c r="AY177" s="16" t="s">
        <v>143</v>
      </c>
      <c r="BE177" s="158">
        <f>IF(N177="základní",J177,0)</f>
        <v>0</v>
      </c>
      <c r="BF177" s="158">
        <f>IF(N177="snížená",J177,0)</f>
        <v>0</v>
      </c>
      <c r="BG177" s="158">
        <f>IF(N177="zákl. přenesená",J177,0)</f>
        <v>0</v>
      </c>
      <c r="BH177" s="158">
        <f>IF(N177="sníž. přenesená",J177,0)</f>
        <v>0</v>
      </c>
      <c r="BI177" s="158">
        <f>IF(N177="nulová",J177,0)</f>
        <v>0</v>
      </c>
      <c r="BJ177" s="16" t="s">
        <v>76</v>
      </c>
      <c r="BK177" s="158">
        <f>ROUND(I177*H177,2)</f>
        <v>0</v>
      </c>
      <c r="BL177" s="16" t="s">
        <v>150</v>
      </c>
      <c r="BM177" s="157" t="s">
        <v>258</v>
      </c>
    </row>
    <row r="178" spans="1:65" s="2" customFormat="1" x14ac:dyDescent="0.2">
      <c r="A178" s="31"/>
      <c r="B178" s="32"/>
      <c r="C178" s="31"/>
      <c r="D178" s="159" t="s">
        <v>152</v>
      </c>
      <c r="E178" s="31"/>
      <c r="F178" s="160" t="s">
        <v>259</v>
      </c>
      <c r="G178" s="31"/>
      <c r="H178" s="31"/>
      <c r="I178" s="85"/>
      <c r="J178" s="31"/>
      <c r="K178" s="31"/>
      <c r="L178" s="32"/>
      <c r="M178" s="161"/>
      <c r="N178" s="162"/>
      <c r="O178" s="52"/>
      <c r="P178" s="52"/>
      <c r="Q178" s="52"/>
      <c r="R178" s="52"/>
      <c r="S178" s="52"/>
      <c r="T178" s="53"/>
      <c r="U178" s="31"/>
      <c r="V178" s="31"/>
      <c r="W178" s="31"/>
      <c r="X178" s="31"/>
      <c r="Y178" s="31"/>
      <c r="Z178" s="31"/>
      <c r="AA178" s="31"/>
      <c r="AB178" s="31"/>
      <c r="AC178" s="31"/>
      <c r="AD178" s="31"/>
      <c r="AE178" s="31"/>
      <c r="AT178" s="16" t="s">
        <v>152</v>
      </c>
      <c r="AU178" s="16" t="s">
        <v>78</v>
      </c>
    </row>
    <row r="179" spans="1:65" s="2" customFormat="1" ht="16.5" customHeight="1" x14ac:dyDescent="0.2">
      <c r="A179" s="31"/>
      <c r="B179" s="145"/>
      <c r="C179" s="164" t="s">
        <v>260</v>
      </c>
      <c r="D179" s="164" t="s">
        <v>261</v>
      </c>
      <c r="E179" s="165" t="s">
        <v>262</v>
      </c>
      <c r="F179" s="166" t="s">
        <v>263</v>
      </c>
      <c r="G179" s="167" t="s">
        <v>148</v>
      </c>
      <c r="H179" s="168">
        <v>128</v>
      </c>
      <c r="I179" s="169"/>
      <c r="J179" s="170">
        <f>ROUND(I179*H179,2)</f>
        <v>0</v>
      </c>
      <c r="K179" s="166" t="s">
        <v>149</v>
      </c>
      <c r="L179" s="171"/>
      <c r="M179" s="172" t="s">
        <v>3</v>
      </c>
      <c r="N179" s="173" t="s">
        <v>42</v>
      </c>
      <c r="O179" s="52"/>
      <c r="P179" s="155">
        <f>O179*H179</f>
        <v>0</v>
      </c>
      <c r="Q179" s="155">
        <v>0.29499999999999998</v>
      </c>
      <c r="R179" s="155">
        <f>Q179*H179</f>
        <v>37.76</v>
      </c>
      <c r="S179" s="155">
        <v>0</v>
      </c>
      <c r="T179" s="156">
        <f>S179*H179</f>
        <v>0</v>
      </c>
      <c r="U179" s="31"/>
      <c r="V179" s="31"/>
      <c r="W179" s="31"/>
      <c r="X179" s="31"/>
      <c r="Y179" s="31"/>
      <c r="Z179" s="31"/>
      <c r="AA179" s="31"/>
      <c r="AB179" s="31"/>
      <c r="AC179" s="31"/>
      <c r="AD179" s="31"/>
      <c r="AE179" s="31"/>
      <c r="AR179" s="157" t="s">
        <v>193</v>
      </c>
      <c r="AT179" s="157" t="s">
        <v>261</v>
      </c>
      <c r="AU179" s="157" t="s">
        <v>78</v>
      </c>
      <c r="AY179" s="16" t="s">
        <v>143</v>
      </c>
      <c r="BE179" s="158">
        <f>IF(N179="základní",J179,0)</f>
        <v>0</v>
      </c>
      <c r="BF179" s="158">
        <f>IF(N179="snížená",J179,0)</f>
        <v>0</v>
      </c>
      <c r="BG179" s="158">
        <f>IF(N179="zákl. přenesená",J179,0)</f>
        <v>0</v>
      </c>
      <c r="BH179" s="158">
        <f>IF(N179="sníž. přenesená",J179,0)</f>
        <v>0</v>
      </c>
      <c r="BI179" s="158">
        <f>IF(N179="nulová",J179,0)</f>
        <v>0</v>
      </c>
      <c r="BJ179" s="16" t="s">
        <v>76</v>
      </c>
      <c r="BK179" s="158">
        <f>ROUND(I179*H179,2)</f>
        <v>0</v>
      </c>
      <c r="BL179" s="16" t="s">
        <v>150</v>
      </c>
      <c r="BM179" s="157" t="s">
        <v>264</v>
      </c>
    </row>
    <row r="180" spans="1:65" s="2" customFormat="1" x14ac:dyDescent="0.2">
      <c r="A180" s="31"/>
      <c r="B180" s="32"/>
      <c r="C180" s="31"/>
      <c r="D180" s="159" t="s">
        <v>152</v>
      </c>
      <c r="E180" s="31"/>
      <c r="F180" s="160" t="s">
        <v>263</v>
      </c>
      <c r="G180" s="31"/>
      <c r="H180" s="31"/>
      <c r="I180" s="85"/>
      <c r="J180" s="31"/>
      <c r="K180" s="31"/>
      <c r="L180" s="32"/>
      <c r="M180" s="161"/>
      <c r="N180" s="162"/>
      <c r="O180" s="52"/>
      <c r="P180" s="52"/>
      <c r="Q180" s="52"/>
      <c r="R180" s="52"/>
      <c r="S180" s="52"/>
      <c r="T180" s="53"/>
      <c r="U180" s="31"/>
      <c r="V180" s="31"/>
      <c r="W180" s="31"/>
      <c r="X180" s="31"/>
      <c r="Y180" s="31"/>
      <c r="Z180" s="31"/>
      <c r="AA180" s="31"/>
      <c r="AB180" s="31"/>
      <c r="AC180" s="31"/>
      <c r="AD180" s="31"/>
      <c r="AE180" s="31"/>
      <c r="AT180" s="16" t="s">
        <v>152</v>
      </c>
      <c r="AU180" s="16" t="s">
        <v>78</v>
      </c>
    </row>
    <row r="181" spans="1:65" s="2" customFormat="1" ht="16.5" customHeight="1" x14ac:dyDescent="0.2">
      <c r="A181" s="31"/>
      <c r="B181" s="145"/>
      <c r="C181" s="146" t="s">
        <v>8</v>
      </c>
      <c r="D181" s="146" t="s">
        <v>145</v>
      </c>
      <c r="E181" s="147" t="s">
        <v>265</v>
      </c>
      <c r="F181" s="148" t="s">
        <v>266</v>
      </c>
      <c r="G181" s="149" t="s">
        <v>184</v>
      </c>
      <c r="H181" s="150">
        <v>171</v>
      </c>
      <c r="I181" s="151"/>
      <c r="J181" s="152">
        <f>ROUND(I181*H181,2)</f>
        <v>0</v>
      </c>
      <c r="K181" s="148" t="s">
        <v>149</v>
      </c>
      <c r="L181" s="32"/>
      <c r="M181" s="153" t="s">
        <v>3</v>
      </c>
      <c r="N181" s="154" t="s">
        <v>42</v>
      </c>
      <c r="O181" s="52"/>
      <c r="P181" s="155">
        <f>O181*H181</f>
        <v>0</v>
      </c>
      <c r="Q181" s="155">
        <v>7.0800000000000004E-3</v>
      </c>
      <c r="R181" s="155">
        <f>Q181*H181</f>
        <v>1.21068</v>
      </c>
      <c r="S181" s="155">
        <v>0</v>
      </c>
      <c r="T181" s="156">
        <f>S181*H181</f>
        <v>0</v>
      </c>
      <c r="U181" s="31"/>
      <c r="V181" s="31"/>
      <c r="W181" s="31"/>
      <c r="X181" s="31"/>
      <c r="Y181" s="31"/>
      <c r="Z181" s="31"/>
      <c r="AA181" s="31"/>
      <c r="AB181" s="31"/>
      <c r="AC181" s="31"/>
      <c r="AD181" s="31"/>
      <c r="AE181" s="31"/>
      <c r="AR181" s="157" t="s">
        <v>150</v>
      </c>
      <c r="AT181" s="157" t="s">
        <v>145</v>
      </c>
      <c r="AU181" s="157" t="s">
        <v>78</v>
      </c>
      <c r="AY181" s="16" t="s">
        <v>143</v>
      </c>
      <c r="BE181" s="158">
        <f>IF(N181="základní",J181,0)</f>
        <v>0</v>
      </c>
      <c r="BF181" s="158">
        <f>IF(N181="snížená",J181,0)</f>
        <v>0</v>
      </c>
      <c r="BG181" s="158">
        <f>IF(N181="zákl. přenesená",J181,0)</f>
        <v>0</v>
      </c>
      <c r="BH181" s="158">
        <f>IF(N181="sníž. přenesená",J181,0)</f>
        <v>0</v>
      </c>
      <c r="BI181" s="158">
        <f>IF(N181="nulová",J181,0)</f>
        <v>0</v>
      </c>
      <c r="BJ181" s="16" t="s">
        <v>76</v>
      </c>
      <c r="BK181" s="158">
        <f>ROUND(I181*H181,2)</f>
        <v>0</v>
      </c>
      <c r="BL181" s="16" t="s">
        <v>150</v>
      </c>
      <c r="BM181" s="157" t="s">
        <v>267</v>
      </c>
    </row>
    <row r="182" spans="1:65" s="2" customFormat="1" ht="28.8" x14ac:dyDescent="0.2">
      <c r="A182" s="31"/>
      <c r="B182" s="32"/>
      <c r="C182" s="31"/>
      <c r="D182" s="159" t="s">
        <v>152</v>
      </c>
      <c r="E182" s="31"/>
      <c r="F182" s="160" t="s">
        <v>268</v>
      </c>
      <c r="G182" s="31"/>
      <c r="H182" s="31"/>
      <c r="I182" s="85"/>
      <c r="J182" s="31"/>
      <c r="K182" s="31"/>
      <c r="L182" s="32"/>
      <c r="M182" s="161"/>
      <c r="N182" s="162"/>
      <c r="O182" s="52"/>
      <c r="P182" s="52"/>
      <c r="Q182" s="52"/>
      <c r="R182" s="52"/>
      <c r="S182" s="52"/>
      <c r="T182" s="53"/>
      <c r="U182" s="31"/>
      <c r="V182" s="31"/>
      <c r="W182" s="31"/>
      <c r="X182" s="31"/>
      <c r="Y182" s="31"/>
      <c r="Z182" s="31"/>
      <c r="AA182" s="31"/>
      <c r="AB182" s="31"/>
      <c r="AC182" s="31"/>
      <c r="AD182" s="31"/>
      <c r="AE182" s="31"/>
      <c r="AT182" s="16" t="s">
        <v>152</v>
      </c>
      <c r="AU182" s="16" t="s">
        <v>78</v>
      </c>
    </row>
    <row r="183" spans="1:65" s="2" customFormat="1" ht="48" x14ac:dyDescent="0.2">
      <c r="A183" s="31"/>
      <c r="B183" s="32"/>
      <c r="C183" s="31"/>
      <c r="D183" s="159" t="s">
        <v>154</v>
      </c>
      <c r="E183" s="31"/>
      <c r="F183" s="163" t="s">
        <v>269</v>
      </c>
      <c r="G183" s="31"/>
      <c r="H183" s="31"/>
      <c r="I183" s="85"/>
      <c r="J183" s="31"/>
      <c r="K183" s="31"/>
      <c r="L183" s="32"/>
      <c r="M183" s="161"/>
      <c r="N183" s="162"/>
      <c r="O183" s="52"/>
      <c r="P183" s="52"/>
      <c r="Q183" s="52"/>
      <c r="R183" s="52"/>
      <c r="S183" s="52"/>
      <c r="T183" s="53"/>
      <c r="U183" s="31"/>
      <c r="V183" s="31"/>
      <c r="W183" s="31"/>
      <c r="X183" s="31"/>
      <c r="Y183" s="31"/>
      <c r="Z183" s="31"/>
      <c r="AA183" s="31"/>
      <c r="AB183" s="31"/>
      <c r="AC183" s="31"/>
      <c r="AD183" s="31"/>
      <c r="AE183" s="31"/>
      <c r="AT183" s="16" t="s">
        <v>154</v>
      </c>
      <c r="AU183" s="16" t="s">
        <v>78</v>
      </c>
    </row>
    <row r="184" spans="1:65" s="2" customFormat="1" ht="16.5" customHeight="1" x14ac:dyDescent="0.2">
      <c r="A184" s="31"/>
      <c r="B184" s="145"/>
      <c r="C184" s="146" t="s">
        <v>270</v>
      </c>
      <c r="D184" s="146" t="s">
        <v>145</v>
      </c>
      <c r="E184" s="147" t="s">
        <v>271</v>
      </c>
      <c r="F184" s="148" t="s">
        <v>272</v>
      </c>
      <c r="G184" s="149" t="s">
        <v>196</v>
      </c>
      <c r="H184" s="150">
        <v>8.4000000000000005E-2</v>
      </c>
      <c r="I184" s="151"/>
      <c r="J184" s="152">
        <f>ROUND(I184*H184,2)</f>
        <v>0</v>
      </c>
      <c r="K184" s="148" t="s">
        <v>149</v>
      </c>
      <c r="L184" s="32"/>
      <c r="M184" s="153" t="s">
        <v>3</v>
      </c>
      <c r="N184" s="154" t="s">
        <v>42</v>
      </c>
      <c r="O184" s="52"/>
      <c r="P184" s="155">
        <f>O184*H184</f>
        <v>0</v>
      </c>
      <c r="Q184" s="155">
        <v>1.06277</v>
      </c>
      <c r="R184" s="155">
        <f>Q184*H184</f>
        <v>8.9272680000000007E-2</v>
      </c>
      <c r="S184" s="155">
        <v>0</v>
      </c>
      <c r="T184" s="156">
        <f>S184*H184</f>
        <v>0</v>
      </c>
      <c r="U184" s="31"/>
      <c r="V184" s="31"/>
      <c r="W184" s="31"/>
      <c r="X184" s="31"/>
      <c r="Y184" s="31"/>
      <c r="Z184" s="31"/>
      <c r="AA184" s="31"/>
      <c r="AB184" s="31"/>
      <c r="AC184" s="31"/>
      <c r="AD184" s="31"/>
      <c r="AE184" s="31"/>
      <c r="AR184" s="157" t="s">
        <v>150</v>
      </c>
      <c r="AT184" s="157" t="s">
        <v>145</v>
      </c>
      <c r="AU184" s="157" t="s">
        <v>78</v>
      </c>
      <c r="AY184" s="16" t="s">
        <v>143</v>
      </c>
      <c r="BE184" s="158">
        <f>IF(N184="základní",J184,0)</f>
        <v>0</v>
      </c>
      <c r="BF184" s="158">
        <f>IF(N184="snížená",J184,0)</f>
        <v>0</v>
      </c>
      <c r="BG184" s="158">
        <f>IF(N184="zákl. přenesená",J184,0)</f>
        <v>0</v>
      </c>
      <c r="BH184" s="158">
        <f>IF(N184="sníž. přenesená",J184,0)</f>
        <v>0</v>
      </c>
      <c r="BI184" s="158">
        <f>IF(N184="nulová",J184,0)</f>
        <v>0</v>
      </c>
      <c r="BJ184" s="16" t="s">
        <v>76</v>
      </c>
      <c r="BK184" s="158">
        <f>ROUND(I184*H184,2)</f>
        <v>0</v>
      </c>
      <c r="BL184" s="16" t="s">
        <v>150</v>
      </c>
      <c r="BM184" s="157" t="s">
        <v>273</v>
      </c>
    </row>
    <row r="185" spans="1:65" s="2" customFormat="1" ht="28.8" x14ac:dyDescent="0.2">
      <c r="A185" s="31"/>
      <c r="B185" s="32"/>
      <c r="C185" s="31"/>
      <c r="D185" s="159" t="s">
        <v>152</v>
      </c>
      <c r="E185" s="31"/>
      <c r="F185" s="160" t="s">
        <v>274</v>
      </c>
      <c r="G185" s="31"/>
      <c r="H185" s="31"/>
      <c r="I185" s="85"/>
      <c r="J185" s="31"/>
      <c r="K185" s="31"/>
      <c r="L185" s="32"/>
      <c r="M185" s="161"/>
      <c r="N185" s="162"/>
      <c r="O185" s="52"/>
      <c r="P185" s="52"/>
      <c r="Q185" s="52"/>
      <c r="R185" s="52"/>
      <c r="S185" s="52"/>
      <c r="T185" s="53"/>
      <c r="U185" s="31"/>
      <c r="V185" s="31"/>
      <c r="W185" s="31"/>
      <c r="X185" s="31"/>
      <c r="Y185" s="31"/>
      <c r="Z185" s="31"/>
      <c r="AA185" s="31"/>
      <c r="AB185" s="31"/>
      <c r="AC185" s="31"/>
      <c r="AD185" s="31"/>
      <c r="AE185" s="31"/>
      <c r="AT185" s="16" t="s">
        <v>152</v>
      </c>
      <c r="AU185" s="16" t="s">
        <v>78</v>
      </c>
    </row>
    <row r="186" spans="1:65" s="2" customFormat="1" ht="19.2" x14ac:dyDescent="0.2">
      <c r="A186" s="31"/>
      <c r="B186" s="32"/>
      <c r="C186" s="31"/>
      <c r="D186" s="159" t="s">
        <v>172</v>
      </c>
      <c r="E186" s="31"/>
      <c r="F186" s="163" t="s">
        <v>275</v>
      </c>
      <c r="G186" s="31"/>
      <c r="H186" s="31"/>
      <c r="I186" s="85"/>
      <c r="J186" s="31"/>
      <c r="K186" s="31"/>
      <c r="L186" s="32"/>
      <c r="M186" s="161"/>
      <c r="N186" s="162"/>
      <c r="O186" s="52"/>
      <c r="P186" s="52"/>
      <c r="Q186" s="52"/>
      <c r="R186" s="52"/>
      <c r="S186" s="52"/>
      <c r="T186" s="53"/>
      <c r="U186" s="31"/>
      <c r="V186" s="31"/>
      <c r="W186" s="31"/>
      <c r="X186" s="31"/>
      <c r="Y186" s="31"/>
      <c r="Z186" s="31"/>
      <c r="AA186" s="31"/>
      <c r="AB186" s="31"/>
      <c r="AC186" s="31"/>
      <c r="AD186" s="31"/>
      <c r="AE186" s="31"/>
      <c r="AT186" s="16" t="s">
        <v>172</v>
      </c>
      <c r="AU186" s="16" t="s">
        <v>78</v>
      </c>
    </row>
    <row r="187" spans="1:65" s="2" customFormat="1" ht="16.5" customHeight="1" x14ac:dyDescent="0.2">
      <c r="A187" s="31"/>
      <c r="B187" s="145"/>
      <c r="C187" s="146" t="s">
        <v>276</v>
      </c>
      <c r="D187" s="146" t="s">
        <v>145</v>
      </c>
      <c r="E187" s="147" t="s">
        <v>277</v>
      </c>
      <c r="F187" s="148" t="s">
        <v>278</v>
      </c>
      <c r="G187" s="149" t="s">
        <v>196</v>
      </c>
      <c r="H187" s="150">
        <v>0.248</v>
      </c>
      <c r="I187" s="151"/>
      <c r="J187" s="152">
        <f>ROUND(I187*H187,2)</f>
        <v>0</v>
      </c>
      <c r="K187" s="148" t="s">
        <v>149</v>
      </c>
      <c r="L187" s="32"/>
      <c r="M187" s="153" t="s">
        <v>3</v>
      </c>
      <c r="N187" s="154" t="s">
        <v>42</v>
      </c>
      <c r="O187" s="52"/>
      <c r="P187" s="155">
        <f>O187*H187</f>
        <v>0</v>
      </c>
      <c r="Q187" s="155">
        <v>1.7090000000000001E-2</v>
      </c>
      <c r="R187" s="155">
        <f>Q187*H187</f>
        <v>4.2383200000000003E-3</v>
      </c>
      <c r="S187" s="155">
        <v>0</v>
      </c>
      <c r="T187" s="156">
        <f>S187*H187</f>
        <v>0</v>
      </c>
      <c r="U187" s="31"/>
      <c r="V187" s="31"/>
      <c r="W187" s="31"/>
      <c r="X187" s="31"/>
      <c r="Y187" s="31"/>
      <c r="Z187" s="31"/>
      <c r="AA187" s="31"/>
      <c r="AB187" s="31"/>
      <c r="AC187" s="31"/>
      <c r="AD187" s="31"/>
      <c r="AE187" s="31"/>
      <c r="AR187" s="157" t="s">
        <v>150</v>
      </c>
      <c r="AT187" s="157" t="s">
        <v>145</v>
      </c>
      <c r="AU187" s="157" t="s">
        <v>78</v>
      </c>
      <c r="AY187" s="16" t="s">
        <v>143</v>
      </c>
      <c r="BE187" s="158">
        <f>IF(N187="základní",J187,0)</f>
        <v>0</v>
      </c>
      <c r="BF187" s="158">
        <f>IF(N187="snížená",J187,0)</f>
        <v>0</v>
      </c>
      <c r="BG187" s="158">
        <f>IF(N187="zákl. přenesená",J187,0)</f>
        <v>0</v>
      </c>
      <c r="BH187" s="158">
        <f>IF(N187="sníž. přenesená",J187,0)</f>
        <v>0</v>
      </c>
      <c r="BI187" s="158">
        <f>IF(N187="nulová",J187,0)</f>
        <v>0</v>
      </c>
      <c r="BJ187" s="16" t="s">
        <v>76</v>
      </c>
      <c r="BK187" s="158">
        <f>ROUND(I187*H187,2)</f>
        <v>0</v>
      </c>
      <c r="BL187" s="16" t="s">
        <v>150</v>
      </c>
      <c r="BM187" s="157" t="s">
        <v>279</v>
      </c>
    </row>
    <row r="188" spans="1:65" s="2" customFormat="1" x14ac:dyDescent="0.2">
      <c r="A188" s="31"/>
      <c r="B188" s="32"/>
      <c r="C188" s="31"/>
      <c r="D188" s="159" t="s">
        <v>152</v>
      </c>
      <c r="E188" s="31"/>
      <c r="F188" s="160" t="s">
        <v>280</v>
      </c>
      <c r="G188" s="31"/>
      <c r="H188" s="31"/>
      <c r="I188" s="85"/>
      <c r="J188" s="31"/>
      <c r="K188" s="31"/>
      <c r="L188" s="32"/>
      <c r="M188" s="161"/>
      <c r="N188" s="162"/>
      <c r="O188" s="52"/>
      <c r="P188" s="52"/>
      <c r="Q188" s="52"/>
      <c r="R188" s="52"/>
      <c r="S188" s="52"/>
      <c r="T188" s="53"/>
      <c r="U188" s="31"/>
      <c r="V188" s="31"/>
      <c r="W188" s="31"/>
      <c r="X188" s="31"/>
      <c r="Y188" s="31"/>
      <c r="Z188" s="31"/>
      <c r="AA188" s="31"/>
      <c r="AB188" s="31"/>
      <c r="AC188" s="31"/>
      <c r="AD188" s="31"/>
      <c r="AE188" s="31"/>
      <c r="AT188" s="16" t="s">
        <v>152</v>
      </c>
      <c r="AU188" s="16" t="s">
        <v>78</v>
      </c>
    </row>
    <row r="189" spans="1:65" s="2" customFormat="1" ht="57.6" x14ac:dyDescent="0.2">
      <c r="A189" s="31"/>
      <c r="B189" s="32"/>
      <c r="C189" s="31"/>
      <c r="D189" s="159" t="s">
        <v>154</v>
      </c>
      <c r="E189" s="31"/>
      <c r="F189" s="163" t="s">
        <v>281</v>
      </c>
      <c r="G189" s="31"/>
      <c r="H189" s="31"/>
      <c r="I189" s="85"/>
      <c r="J189" s="31"/>
      <c r="K189" s="31"/>
      <c r="L189" s="32"/>
      <c r="M189" s="161"/>
      <c r="N189" s="162"/>
      <c r="O189" s="52"/>
      <c r="P189" s="52"/>
      <c r="Q189" s="52"/>
      <c r="R189" s="52"/>
      <c r="S189" s="52"/>
      <c r="T189" s="53"/>
      <c r="U189" s="31"/>
      <c r="V189" s="31"/>
      <c r="W189" s="31"/>
      <c r="X189" s="31"/>
      <c r="Y189" s="31"/>
      <c r="Z189" s="31"/>
      <c r="AA189" s="31"/>
      <c r="AB189" s="31"/>
      <c r="AC189" s="31"/>
      <c r="AD189" s="31"/>
      <c r="AE189" s="31"/>
      <c r="AT189" s="16" t="s">
        <v>154</v>
      </c>
      <c r="AU189" s="16" t="s">
        <v>78</v>
      </c>
    </row>
    <row r="190" spans="1:65" s="2" customFormat="1" ht="16.5" customHeight="1" x14ac:dyDescent="0.2">
      <c r="A190" s="31"/>
      <c r="B190" s="145"/>
      <c r="C190" s="164" t="s">
        <v>282</v>
      </c>
      <c r="D190" s="164" t="s">
        <v>261</v>
      </c>
      <c r="E190" s="165" t="s">
        <v>283</v>
      </c>
      <c r="F190" s="166" t="s">
        <v>284</v>
      </c>
      <c r="G190" s="167" t="s">
        <v>196</v>
      </c>
      <c r="H190" s="168">
        <v>0.248</v>
      </c>
      <c r="I190" s="169"/>
      <c r="J190" s="170">
        <f>ROUND(I190*H190,2)</f>
        <v>0</v>
      </c>
      <c r="K190" s="166" t="s">
        <v>149</v>
      </c>
      <c r="L190" s="171"/>
      <c r="M190" s="172" t="s">
        <v>3</v>
      </c>
      <c r="N190" s="173" t="s">
        <v>42</v>
      </c>
      <c r="O190" s="52"/>
      <c r="P190" s="155">
        <f>O190*H190</f>
        <v>0</v>
      </c>
      <c r="Q190" s="155">
        <v>1</v>
      </c>
      <c r="R190" s="155">
        <f>Q190*H190</f>
        <v>0.248</v>
      </c>
      <c r="S190" s="155">
        <v>0</v>
      </c>
      <c r="T190" s="156">
        <f>S190*H190</f>
        <v>0</v>
      </c>
      <c r="U190" s="31"/>
      <c r="V190" s="31"/>
      <c r="W190" s="31"/>
      <c r="X190" s="31"/>
      <c r="Y190" s="31"/>
      <c r="Z190" s="31"/>
      <c r="AA190" s="31"/>
      <c r="AB190" s="31"/>
      <c r="AC190" s="31"/>
      <c r="AD190" s="31"/>
      <c r="AE190" s="31"/>
      <c r="AR190" s="157" t="s">
        <v>193</v>
      </c>
      <c r="AT190" s="157" t="s">
        <v>261</v>
      </c>
      <c r="AU190" s="157" t="s">
        <v>78</v>
      </c>
      <c r="AY190" s="16" t="s">
        <v>143</v>
      </c>
      <c r="BE190" s="158">
        <f>IF(N190="základní",J190,0)</f>
        <v>0</v>
      </c>
      <c r="BF190" s="158">
        <f>IF(N190="snížená",J190,0)</f>
        <v>0</v>
      </c>
      <c r="BG190" s="158">
        <f>IF(N190="zákl. přenesená",J190,0)</f>
        <v>0</v>
      </c>
      <c r="BH190" s="158">
        <f>IF(N190="sníž. přenesená",J190,0)</f>
        <v>0</v>
      </c>
      <c r="BI190" s="158">
        <f>IF(N190="nulová",J190,0)</f>
        <v>0</v>
      </c>
      <c r="BJ190" s="16" t="s">
        <v>76</v>
      </c>
      <c r="BK190" s="158">
        <f>ROUND(I190*H190,2)</f>
        <v>0</v>
      </c>
      <c r="BL190" s="16" t="s">
        <v>150</v>
      </c>
      <c r="BM190" s="157" t="s">
        <v>285</v>
      </c>
    </row>
    <row r="191" spans="1:65" s="2" customFormat="1" x14ac:dyDescent="0.2">
      <c r="A191" s="31"/>
      <c r="B191" s="32"/>
      <c r="C191" s="31"/>
      <c r="D191" s="159" t="s">
        <v>152</v>
      </c>
      <c r="E191" s="31"/>
      <c r="F191" s="160" t="s">
        <v>284</v>
      </c>
      <c r="G191" s="31"/>
      <c r="H191" s="31"/>
      <c r="I191" s="85"/>
      <c r="J191" s="31"/>
      <c r="K191" s="31"/>
      <c r="L191" s="32"/>
      <c r="M191" s="161"/>
      <c r="N191" s="162"/>
      <c r="O191" s="52"/>
      <c r="P191" s="52"/>
      <c r="Q191" s="52"/>
      <c r="R191" s="52"/>
      <c r="S191" s="52"/>
      <c r="T191" s="53"/>
      <c r="U191" s="31"/>
      <c r="V191" s="31"/>
      <c r="W191" s="31"/>
      <c r="X191" s="31"/>
      <c r="Y191" s="31"/>
      <c r="Z191" s="31"/>
      <c r="AA191" s="31"/>
      <c r="AB191" s="31"/>
      <c r="AC191" s="31"/>
      <c r="AD191" s="31"/>
      <c r="AE191" s="31"/>
      <c r="AT191" s="16" t="s">
        <v>152</v>
      </c>
      <c r="AU191" s="16" t="s">
        <v>78</v>
      </c>
    </row>
    <row r="192" spans="1:65" s="2" customFormat="1" ht="16.5" customHeight="1" x14ac:dyDescent="0.2">
      <c r="A192" s="31"/>
      <c r="B192" s="145"/>
      <c r="C192" s="164" t="s">
        <v>286</v>
      </c>
      <c r="D192" s="164" t="s">
        <v>261</v>
      </c>
      <c r="E192" s="165" t="s">
        <v>287</v>
      </c>
      <c r="F192" s="166" t="s">
        <v>288</v>
      </c>
      <c r="G192" s="167" t="s">
        <v>163</v>
      </c>
      <c r="H192" s="168">
        <v>0.83199999999999996</v>
      </c>
      <c r="I192" s="169"/>
      <c r="J192" s="170">
        <f>ROUND(I192*H192,2)</f>
        <v>0</v>
      </c>
      <c r="K192" s="166" t="s">
        <v>149</v>
      </c>
      <c r="L192" s="171"/>
      <c r="M192" s="172" t="s">
        <v>3</v>
      </c>
      <c r="N192" s="173" t="s">
        <v>42</v>
      </c>
      <c r="O192" s="52"/>
      <c r="P192" s="155">
        <f>O192*H192</f>
        <v>0</v>
      </c>
      <c r="Q192" s="155">
        <v>2.4289999999999998</v>
      </c>
      <c r="R192" s="155">
        <f>Q192*H192</f>
        <v>2.0209279999999996</v>
      </c>
      <c r="S192" s="155">
        <v>0</v>
      </c>
      <c r="T192" s="156">
        <f>S192*H192</f>
        <v>0</v>
      </c>
      <c r="U192" s="31"/>
      <c r="V192" s="31"/>
      <c r="W192" s="31"/>
      <c r="X192" s="31"/>
      <c r="Y192" s="31"/>
      <c r="Z192" s="31"/>
      <c r="AA192" s="31"/>
      <c r="AB192" s="31"/>
      <c r="AC192" s="31"/>
      <c r="AD192" s="31"/>
      <c r="AE192" s="31"/>
      <c r="AR192" s="157" t="s">
        <v>193</v>
      </c>
      <c r="AT192" s="157" t="s">
        <v>261</v>
      </c>
      <c r="AU192" s="157" t="s">
        <v>78</v>
      </c>
      <c r="AY192" s="16" t="s">
        <v>143</v>
      </c>
      <c r="BE192" s="158">
        <f>IF(N192="základní",J192,0)</f>
        <v>0</v>
      </c>
      <c r="BF192" s="158">
        <f>IF(N192="snížená",J192,0)</f>
        <v>0</v>
      </c>
      <c r="BG192" s="158">
        <f>IF(N192="zákl. přenesená",J192,0)</f>
        <v>0</v>
      </c>
      <c r="BH192" s="158">
        <f>IF(N192="sníž. přenesená",J192,0)</f>
        <v>0</v>
      </c>
      <c r="BI192" s="158">
        <f>IF(N192="nulová",J192,0)</f>
        <v>0</v>
      </c>
      <c r="BJ192" s="16" t="s">
        <v>76</v>
      </c>
      <c r="BK192" s="158">
        <f>ROUND(I192*H192,2)</f>
        <v>0</v>
      </c>
      <c r="BL192" s="16" t="s">
        <v>150</v>
      </c>
      <c r="BM192" s="157" t="s">
        <v>289</v>
      </c>
    </row>
    <row r="193" spans="1:65" s="2" customFormat="1" x14ac:dyDescent="0.2">
      <c r="A193" s="31"/>
      <c r="B193" s="32"/>
      <c r="C193" s="31"/>
      <c r="D193" s="159" t="s">
        <v>152</v>
      </c>
      <c r="E193" s="31"/>
      <c r="F193" s="160" t="s">
        <v>288</v>
      </c>
      <c r="G193" s="31"/>
      <c r="H193" s="31"/>
      <c r="I193" s="85"/>
      <c r="J193" s="31"/>
      <c r="K193" s="31"/>
      <c r="L193" s="32"/>
      <c r="M193" s="161"/>
      <c r="N193" s="162"/>
      <c r="O193" s="52"/>
      <c r="P193" s="52"/>
      <c r="Q193" s="52"/>
      <c r="R193" s="52"/>
      <c r="S193" s="52"/>
      <c r="T193" s="53"/>
      <c r="U193" s="31"/>
      <c r="V193" s="31"/>
      <c r="W193" s="31"/>
      <c r="X193" s="31"/>
      <c r="Y193" s="31"/>
      <c r="Z193" s="31"/>
      <c r="AA193" s="31"/>
      <c r="AB193" s="31"/>
      <c r="AC193" s="31"/>
      <c r="AD193" s="31"/>
      <c r="AE193" s="31"/>
      <c r="AT193" s="16" t="s">
        <v>152</v>
      </c>
      <c r="AU193" s="16" t="s">
        <v>78</v>
      </c>
    </row>
    <row r="194" spans="1:65" s="2" customFormat="1" ht="19.2" x14ac:dyDescent="0.2">
      <c r="A194" s="31"/>
      <c r="B194" s="32"/>
      <c r="C194" s="31"/>
      <c r="D194" s="159" t="s">
        <v>172</v>
      </c>
      <c r="E194" s="31"/>
      <c r="F194" s="163" t="s">
        <v>290</v>
      </c>
      <c r="G194" s="31"/>
      <c r="H194" s="31"/>
      <c r="I194" s="85"/>
      <c r="J194" s="31"/>
      <c r="K194" s="31"/>
      <c r="L194" s="32"/>
      <c r="M194" s="161"/>
      <c r="N194" s="162"/>
      <c r="O194" s="52"/>
      <c r="P194" s="52"/>
      <c r="Q194" s="52"/>
      <c r="R194" s="52"/>
      <c r="S194" s="52"/>
      <c r="T194" s="53"/>
      <c r="U194" s="31"/>
      <c r="V194" s="31"/>
      <c r="W194" s="31"/>
      <c r="X194" s="31"/>
      <c r="Y194" s="31"/>
      <c r="Z194" s="31"/>
      <c r="AA194" s="31"/>
      <c r="AB194" s="31"/>
      <c r="AC194" s="31"/>
      <c r="AD194" s="31"/>
      <c r="AE194" s="31"/>
      <c r="AT194" s="16" t="s">
        <v>172</v>
      </c>
      <c r="AU194" s="16" t="s">
        <v>78</v>
      </c>
    </row>
    <row r="195" spans="1:65" s="2" customFormat="1" ht="16.5" customHeight="1" x14ac:dyDescent="0.2">
      <c r="A195" s="31"/>
      <c r="B195" s="145"/>
      <c r="C195" s="146" t="s">
        <v>291</v>
      </c>
      <c r="D195" s="146" t="s">
        <v>145</v>
      </c>
      <c r="E195" s="147" t="s">
        <v>292</v>
      </c>
      <c r="F195" s="148" t="s">
        <v>293</v>
      </c>
      <c r="G195" s="149" t="s">
        <v>196</v>
      </c>
      <c r="H195" s="150">
        <v>3.47</v>
      </c>
      <c r="I195" s="151"/>
      <c r="J195" s="152">
        <f>ROUND(I195*H195,2)</f>
        <v>0</v>
      </c>
      <c r="K195" s="148" t="s">
        <v>149</v>
      </c>
      <c r="L195" s="32"/>
      <c r="M195" s="153" t="s">
        <v>3</v>
      </c>
      <c r="N195" s="154" t="s">
        <v>42</v>
      </c>
      <c r="O195" s="52"/>
      <c r="P195" s="155">
        <f>O195*H195</f>
        <v>0</v>
      </c>
      <c r="Q195" s="155">
        <v>1.221E-2</v>
      </c>
      <c r="R195" s="155">
        <f>Q195*H195</f>
        <v>4.2368700000000002E-2</v>
      </c>
      <c r="S195" s="155">
        <v>0</v>
      </c>
      <c r="T195" s="156">
        <f>S195*H195</f>
        <v>0</v>
      </c>
      <c r="U195" s="31"/>
      <c r="V195" s="31"/>
      <c r="W195" s="31"/>
      <c r="X195" s="31"/>
      <c r="Y195" s="31"/>
      <c r="Z195" s="31"/>
      <c r="AA195" s="31"/>
      <c r="AB195" s="31"/>
      <c r="AC195" s="31"/>
      <c r="AD195" s="31"/>
      <c r="AE195" s="31"/>
      <c r="AR195" s="157" t="s">
        <v>150</v>
      </c>
      <c r="AT195" s="157" t="s">
        <v>145</v>
      </c>
      <c r="AU195" s="157" t="s">
        <v>78</v>
      </c>
      <c r="AY195" s="16" t="s">
        <v>143</v>
      </c>
      <c r="BE195" s="158">
        <f>IF(N195="základní",J195,0)</f>
        <v>0</v>
      </c>
      <c r="BF195" s="158">
        <f>IF(N195="snížená",J195,0)</f>
        <v>0</v>
      </c>
      <c r="BG195" s="158">
        <f>IF(N195="zákl. přenesená",J195,0)</f>
        <v>0</v>
      </c>
      <c r="BH195" s="158">
        <f>IF(N195="sníž. přenesená",J195,0)</f>
        <v>0</v>
      </c>
      <c r="BI195" s="158">
        <f>IF(N195="nulová",J195,0)</f>
        <v>0</v>
      </c>
      <c r="BJ195" s="16" t="s">
        <v>76</v>
      </c>
      <c r="BK195" s="158">
        <f>ROUND(I195*H195,2)</f>
        <v>0</v>
      </c>
      <c r="BL195" s="16" t="s">
        <v>150</v>
      </c>
      <c r="BM195" s="157" t="s">
        <v>294</v>
      </c>
    </row>
    <row r="196" spans="1:65" s="2" customFormat="1" ht="19.2" x14ac:dyDescent="0.2">
      <c r="A196" s="31"/>
      <c r="B196" s="32"/>
      <c r="C196" s="31"/>
      <c r="D196" s="159" t="s">
        <v>152</v>
      </c>
      <c r="E196" s="31"/>
      <c r="F196" s="160" t="s">
        <v>295</v>
      </c>
      <c r="G196" s="31"/>
      <c r="H196" s="31"/>
      <c r="I196" s="85"/>
      <c r="J196" s="31"/>
      <c r="K196" s="31"/>
      <c r="L196" s="32"/>
      <c r="M196" s="161"/>
      <c r="N196" s="162"/>
      <c r="O196" s="52"/>
      <c r="P196" s="52"/>
      <c r="Q196" s="52"/>
      <c r="R196" s="52"/>
      <c r="S196" s="52"/>
      <c r="T196" s="53"/>
      <c r="U196" s="31"/>
      <c r="V196" s="31"/>
      <c r="W196" s="31"/>
      <c r="X196" s="31"/>
      <c r="Y196" s="31"/>
      <c r="Z196" s="31"/>
      <c r="AA196" s="31"/>
      <c r="AB196" s="31"/>
      <c r="AC196" s="31"/>
      <c r="AD196" s="31"/>
      <c r="AE196" s="31"/>
      <c r="AT196" s="16" t="s">
        <v>152</v>
      </c>
      <c r="AU196" s="16" t="s">
        <v>78</v>
      </c>
    </row>
    <row r="197" spans="1:65" s="2" customFormat="1" ht="57.6" x14ac:dyDescent="0.2">
      <c r="A197" s="31"/>
      <c r="B197" s="32"/>
      <c r="C197" s="31"/>
      <c r="D197" s="159" t="s">
        <v>154</v>
      </c>
      <c r="E197" s="31"/>
      <c r="F197" s="163" t="s">
        <v>281</v>
      </c>
      <c r="G197" s="31"/>
      <c r="H197" s="31"/>
      <c r="I197" s="85"/>
      <c r="J197" s="31"/>
      <c r="K197" s="31"/>
      <c r="L197" s="32"/>
      <c r="M197" s="161"/>
      <c r="N197" s="162"/>
      <c r="O197" s="52"/>
      <c r="P197" s="52"/>
      <c r="Q197" s="52"/>
      <c r="R197" s="52"/>
      <c r="S197" s="52"/>
      <c r="T197" s="53"/>
      <c r="U197" s="31"/>
      <c r="V197" s="31"/>
      <c r="W197" s="31"/>
      <c r="X197" s="31"/>
      <c r="Y197" s="31"/>
      <c r="Z197" s="31"/>
      <c r="AA197" s="31"/>
      <c r="AB197" s="31"/>
      <c r="AC197" s="31"/>
      <c r="AD197" s="31"/>
      <c r="AE197" s="31"/>
      <c r="AT197" s="16" t="s">
        <v>154</v>
      </c>
      <c r="AU197" s="16" t="s">
        <v>78</v>
      </c>
    </row>
    <row r="198" spans="1:65" s="2" customFormat="1" ht="16.5" customHeight="1" x14ac:dyDescent="0.2">
      <c r="A198" s="31"/>
      <c r="B198" s="145"/>
      <c r="C198" s="164" t="s">
        <v>296</v>
      </c>
      <c r="D198" s="164" t="s">
        <v>261</v>
      </c>
      <c r="E198" s="165" t="s">
        <v>297</v>
      </c>
      <c r="F198" s="166" t="s">
        <v>298</v>
      </c>
      <c r="G198" s="167" t="s">
        <v>196</v>
      </c>
      <c r="H198" s="168">
        <v>3.47</v>
      </c>
      <c r="I198" s="169"/>
      <c r="J198" s="170">
        <f>ROUND(I198*H198,2)</f>
        <v>0</v>
      </c>
      <c r="K198" s="166" t="s">
        <v>149</v>
      </c>
      <c r="L198" s="171"/>
      <c r="M198" s="172" t="s">
        <v>3</v>
      </c>
      <c r="N198" s="173" t="s">
        <v>42</v>
      </c>
      <c r="O198" s="52"/>
      <c r="P198" s="155">
        <f>O198*H198</f>
        <v>0</v>
      </c>
      <c r="Q198" s="155">
        <v>1</v>
      </c>
      <c r="R198" s="155">
        <f>Q198*H198</f>
        <v>3.47</v>
      </c>
      <c r="S198" s="155">
        <v>0</v>
      </c>
      <c r="T198" s="156">
        <f>S198*H198</f>
        <v>0</v>
      </c>
      <c r="U198" s="31"/>
      <c r="V198" s="31"/>
      <c r="W198" s="31"/>
      <c r="X198" s="31"/>
      <c r="Y198" s="31"/>
      <c r="Z198" s="31"/>
      <c r="AA198" s="31"/>
      <c r="AB198" s="31"/>
      <c r="AC198" s="31"/>
      <c r="AD198" s="31"/>
      <c r="AE198" s="31"/>
      <c r="AR198" s="157" t="s">
        <v>193</v>
      </c>
      <c r="AT198" s="157" t="s">
        <v>261</v>
      </c>
      <c r="AU198" s="157" t="s">
        <v>78</v>
      </c>
      <c r="AY198" s="16" t="s">
        <v>143</v>
      </c>
      <c r="BE198" s="158">
        <f>IF(N198="základní",J198,0)</f>
        <v>0</v>
      </c>
      <c r="BF198" s="158">
        <f>IF(N198="snížená",J198,0)</f>
        <v>0</v>
      </c>
      <c r="BG198" s="158">
        <f>IF(N198="zákl. přenesená",J198,0)</f>
        <v>0</v>
      </c>
      <c r="BH198" s="158">
        <f>IF(N198="sníž. přenesená",J198,0)</f>
        <v>0</v>
      </c>
      <c r="BI198" s="158">
        <f>IF(N198="nulová",J198,0)</f>
        <v>0</v>
      </c>
      <c r="BJ198" s="16" t="s">
        <v>76</v>
      </c>
      <c r="BK198" s="158">
        <f>ROUND(I198*H198,2)</f>
        <v>0</v>
      </c>
      <c r="BL198" s="16" t="s">
        <v>150</v>
      </c>
      <c r="BM198" s="157" t="s">
        <v>299</v>
      </c>
    </row>
    <row r="199" spans="1:65" s="2" customFormat="1" x14ac:dyDescent="0.2">
      <c r="A199" s="31"/>
      <c r="B199" s="32"/>
      <c r="C199" s="31"/>
      <c r="D199" s="159" t="s">
        <v>152</v>
      </c>
      <c r="E199" s="31"/>
      <c r="F199" s="160" t="s">
        <v>298</v>
      </c>
      <c r="G199" s="31"/>
      <c r="H199" s="31"/>
      <c r="I199" s="85"/>
      <c r="J199" s="31"/>
      <c r="K199" s="31"/>
      <c r="L199" s="32"/>
      <c r="M199" s="161"/>
      <c r="N199" s="162"/>
      <c r="O199" s="52"/>
      <c r="P199" s="52"/>
      <c r="Q199" s="52"/>
      <c r="R199" s="52"/>
      <c r="S199" s="52"/>
      <c r="T199" s="53"/>
      <c r="U199" s="31"/>
      <c r="V199" s="31"/>
      <c r="W199" s="31"/>
      <c r="X199" s="31"/>
      <c r="Y199" s="31"/>
      <c r="Z199" s="31"/>
      <c r="AA199" s="31"/>
      <c r="AB199" s="31"/>
      <c r="AC199" s="31"/>
      <c r="AD199" s="31"/>
      <c r="AE199" s="31"/>
      <c r="AT199" s="16" t="s">
        <v>152</v>
      </c>
      <c r="AU199" s="16" t="s">
        <v>78</v>
      </c>
    </row>
    <row r="200" spans="1:65" s="2" customFormat="1" ht="16.5" customHeight="1" x14ac:dyDescent="0.2">
      <c r="A200" s="31"/>
      <c r="B200" s="145"/>
      <c r="C200" s="164" t="s">
        <v>300</v>
      </c>
      <c r="D200" s="164" t="s">
        <v>261</v>
      </c>
      <c r="E200" s="165" t="s">
        <v>301</v>
      </c>
      <c r="F200" s="166" t="s">
        <v>302</v>
      </c>
      <c r="G200" s="167" t="s">
        <v>196</v>
      </c>
      <c r="H200" s="168">
        <v>0.03</v>
      </c>
      <c r="I200" s="169"/>
      <c r="J200" s="170">
        <f>ROUND(I200*H200,2)</f>
        <v>0</v>
      </c>
      <c r="K200" s="166" t="s">
        <v>149</v>
      </c>
      <c r="L200" s="171"/>
      <c r="M200" s="172" t="s">
        <v>3</v>
      </c>
      <c r="N200" s="173" t="s">
        <v>42</v>
      </c>
      <c r="O200" s="52"/>
      <c r="P200" s="155">
        <f>O200*H200</f>
        <v>0</v>
      </c>
      <c r="Q200" s="155">
        <v>1</v>
      </c>
      <c r="R200" s="155">
        <f>Q200*H200</f>
        <v>0.03</v>
      </c>
      <c r="S200" s="155">
        <v>0</v>
      </c>
      <c r="T200" s="156">
        <f>S200*H200</f>
        <v>0</v>
      </c>
      <c r="U200" s="31"/>
      <c r="V200" s="31"/>
      <c r="W200" s="31"/>
      <c r="X200" s="31"/>
      <c r="Y200" s="31"/>
      <c r="Z200" s="31"/>
      <c r="AA200" s="31"/>
      <c r="AB200" s="31"/>
      <c r="AC200" s="31"/>
      <c r="AD200" s="31"/>
      <c r="AE200" s="31"/>
      <c r="AR200" s="157" t="s">
        <v>193</v>
      </c>
      <c r="AT200" s="157" t="s">
        <v>261</v>
      </c>
      <c r="AU200" s="157" t="s">
        <v>78</v>
      </c>
      <c r="AY200" s="16" t="s">
        <v>143</v>
      </c>
      <c r="BE200" s="158">
        <f>IF(N200="základní",J200,0)</f>
        <v>0</v>
      </c>
      <c r="BF200" s="158">
        <f>IF(N200="snížená",J200,0)</f>
        <v>0</v>
      </c>
      <c r="BG200" s="158">
        <f>IF(N200="zákl. přenesená",J200,0)</f>
        <v>0</v>
      </c>
      <c r="BH200" s="158">
        <f>IF(N200="sníž. přenesená",J200,0)</f>
        <v>0</v>
      </c>
      <c r="BI200" s="158">
        <f>IF(N200="nulová",J200,0)</f>
        <v>0</v>
      </c>
      <c r="BJ200" s="16" t="s">
        <v>76</v>
      </c>
      <c r="BK200" s="158">
        <f>ROUND(I200*H200,2)</f>
        <v>0</v>
      </c>
      <c r="BL200" s="16" t="s">
        <v>150</v>
      </c>
      <c r="BM200" s="157" t="s">
        <v>303</v>
      </c>
    </row>
    <row r="201" spans="1:65" s="2" customFormat="1" x14ac:dyDescent="0.2">
      <c r="A201" s="31"/>
      <c r="B201" s="32"/>
      <c r="C201" s="31"/>
      <c r="D201" s="159" t="s">
        <v>152</v>
      </c>
      <c r="E201" s="31"/>
      <c r="F201" s="160" t="s">
        <v>302</v>
      </c>
      <c r="G201" s="31"/>
      <c r="H201" s="31"/>
      <c r="I201" s="85"/>
      <c r="J201" s="31"/>
      <c r="K201" s="31"/>
      <c r="L201" s="32"/>
      <c r="M201" s="161"/>
      <c r="N201" s="162"/>
      <c r="O201" s="52"/>
      <c r="P201" s="52"/>
      <c r="Q201" s="52"/>
      <c r="R201" s="52"/>
      <c r="S201" s="52"/>
      <c r="T201" s="53"/>
      <c r="U201" s="31"/>
      <c r="V201" s="31"/>
      <c r="W201" s="31"/>
      <c r="X201" s="31"/>
      <c r="Y201" s="31"/>
      <c r="Z201" s="31"/>
      <c r="AA201" s="31"/>
      <c r="AB201" s="31"/>
      <c r="AC201" s="31"/>
      <c r="AD201" s="31"/>
      <c r="AE201" s="31"/>
      <c r="AT201" s="16" t="s">
        <v>152</v>
      </c>
      <c r="AU201" s="16" t="s">
        <v>78</v>
      </c>
    </row>
    <row r="202" spans="1:65" s="2" customFormat="1" ht="16.5" customHeight="1" x14ac:dyDescent="0.2">
      <c r="A202" s="31"/>
      <c r="B202" s="145"/>
      <c r="C202" s="146" t="s">
        <v>304</v>
      </c>
      <c r="D202" s="146" t="s">
        <v>145</v>
      </c>
      <c r="E202" s="147" t="s">
        <v>305</v>
      </c>
      <c r="F202" s="148" t="s">
        <v>306</v>
      </c>
      <c r="G202" s="149" t="s">
        <v>184</v>
      </c>
      <c r="H202" s="150">
        <v>85.35</v>
      </c>
      <c r="I202" s="151"/>
      <c r="J202" s="152">
        <f>ROUND(I202*H202,2)</f>
        <v>0</v>
      </c>
      <c r="K202" s="148" t="s">
        <v>149</v>
      </c>
      <c r="L202" s="32"/>
      <c r="M202" s="153" t="s">
        <v>3</v>
      </c>
      <c r="N202" s="154" t="s">
        <v>42</v>
      </c>
      <c r="O202" s="52"/>
      <c r="P202" s="155">
        <f>O202*H202</f>
        <v>0</v>
      </c>
      <c r="Q202" s="155">
        <v>5.7600000000000004E-3</v>
      </c>
      <c r="R202" s="155">
        <f>Q202*H202</f>
        <v>0.491616</v>
      </c>
      <c r="S202" s="155">
        <v>0</v>
      </c>
      <c r="T202" s="156">
        <f>S202*H202</f>
        <v>0</v>
      </c>
      <c r="U202" s="31"/>
      <c r="V202" s="31"/>
      <c r="W202" s="31"/>
      <c r="X202" s="31"/>
      <c r="Y202" s="31"/>
      <c r="Z202" s="31"/>
      <c r="AA202" s="31"/>
      <c r="AB202" s="31"/>
      <c r="AC202" s="31"/>
      <c r="AD202" s="31"/>
      <c r="AE202" s="31"/>
      <c r="AR202" s="157" t="s">
        <v>150</v>
      </c>
      <c r="AT202" s="157" t="s">
        <v>145</v>
      </c>
      <c r="AU202" s="157" t="s">
        <v>78</v>
      </c>
      <c r="AY202" s="16" t="s">
        <v>143</v>
      </c>
      <c r="BE202" s="158">
        <f>IF(N202="základní",J202,0)</f>
        <v>0</v>
      </c>
      <c r="BF202" s="158">
        <f>IF(N202="snížená",J202,0)</f>
        <v>0</v>
      </c>
      <c r="BG202" s="158">
        <f>IF(N202="zákl. přenesená",J202,0)</f>
        <v>0</v>
      </c>
      <c r="BH202" s="158">
        <f>IF(N202="sníž. přenesená",J202,0)</f>
        <v>0</v>
      </c>
      <c r="BI202" s="158">
        <f>IF(N202="nulová",J202,0)</f>
        <v>0</v>
      </c>
      <c r="BJ202" s="16" t="s">
        <v>76</v>
      </c>
      <c r="BK202" s="158">
        <f>ROUND(I202*H202,2)</f>
        <v>0</v>
      </c>
      <c r="BL202" s="16" t="s">
        <v>150</v>
      </c>
      <c r="BM202" s="157" t="s">
        <v>307</v>
      </c>
    </row>
    <row r="203" spans="1:65" s="2" customFormat="1" x14ac:dyDescent="0.2">
      <c r="A203" s="31"/>
      <c r="B203" s="32"/>
      <c r="C203" s="31"/>
      <c r="D203" s="159" t="s">
        <v>152</v>
      </c>
      <c r="E203" s="31"/>
      <c r="F203" s="160" t="s">
        <v>308</v>
      </c>
      <c r="G203" s="31"/>
      <c r="H203" s="31"/>
      <c r="I203" s="85"/>
      <c r="J203" s="31"/>
      <c r="K203" s="31"/>
      <c r="L203" s="32"/>
      <c r="M203" s="161"/>
      <c r="N203" s="162"/>
      <c r="O203" s="52"/>
      <c r="P203" s="52"/>
      <c r="Q203" s="52"/>
      <c r="R203" s="52"/>
      <c r="S203" s="52"/>
      <c r="T203" s="53"/>
      <c r="U203" s="31"/>
      <c r="V203" s="31"/>
      <c r="W203" s="31"/>
      <c r="X203" s="31"/>
      <c r="Y203" s="31"/>
      <c r="Z203" s="31"/>
      <c r="AA203" s="31"/>
      <c r="AB203" s="31"/>
      <c r="AC203" s="31"/>
      <c r="AD203" s="31"/>
      <c r="AE203" s="31"/>
      <c r="AT203" s="16" t="s">
        <v>152</v>
      </c>
      <c r="AU203" s="16" t="s">
        <v>78</v>
      </c>
    </row>
    <row r="204" spans="1:65" s="2" customFormat="1" ht="16.5" customHeight="1" x14ac:dyDescent="0.2">
      <c r="A204" s="31"/>
      <c r="B204" s="145"/>
      <c r="C204" s="146" t="s">
        <v>309</v>
      </c>
      <c r="D204" s="146" t="s">
        <v>145</v>
      </c>
      <c r="E204" s="147" t="s">
        <v>310</v>
      </c>
      <c r="F204" s="148" t="s">
        <v>311</v>
      </c>
      <c r="G204" s="149" t="s">
        <v>184</v>
      </c>
      <c r="H204" s="150">
        <v>85.35</v>
      </c>
      <c r="I204" s="151"/>
      <c r="J204" s="152">
        <f>ROUND(I204*H204,2)</f>
        <v>0</v>
      </c>
      <c r="K204" s="148" t="s">
        <v>149</v>
      </c>
      <c r="L204" s="32"/>
      <c r="M204" s="153" t="s">
        <v>3</v>
      </c>
      <c r="N204" s="154" t="s">
        <v>42</v>
      </c>
      <c r="O204" s="52"/>
      <c r="P204" s="155">
        <f>O204*H204</f>
        <v>0</v>
      </c>
      <c r="Q204" s="155">
        <v>0</v>
      </c>
      <c r="R204" s="155">
        <f>Q204*H204</f>
        <v>0</v>
      </c>
      <c r="S204" s="155">
        <v>0</v>
      </c>
      <c r="T204" s="156">
        <f>S204*H204</f>
        <v>0</v>
      </c>
      <c r="U204" s="31"/>
      <c r="V204" s="31"/>
      <c r="W204" s="31"/>
      <c r="X204" s="31"/>
      <c r="Y204" s="31"/>
      <c r="Z204" s="31"/>
      <c r="AA204" s="31"/>
      <c r="AB204" s="31"/>
      <c r="AC204" s="31"/>
      <c r="AD204" s="31"/>
      <c r="AE204" s="31"/>
      <c r="AR204" s="157" t="s">
        <v>150</v>
      </c>
      <c r="AT204" s="157" t="s">
        <v>145</v>
      </c>
      <c r="AU204" s="157" t="s">
        <v>78</v>
      </c>
      <c r="AY204" s="16" t="s">
        <v>143</v>
      </c>
      <c r="BE204" s="158">
        <f>IF(N204="základní",J204,0)</f>
        <v>0</v>
      </c>
      <c r="BF204" s="158">
        <f>IF(N204="snížená",J204,0)</f>
        <v>0</v>
      </c>
      <c r="BG204" s="158">
        <f>IF(N204="zákl. přenesená",J204,0)</f>
        <v>0</v>
      </c>
      <c r="BH204" s="158">
        <f>IF(N204="sníž. přenesená",J204,0)</f>
        <v>0</v>
      </c>
      <c r="BI204" s="158">
        <f>IF(N204="nulová",J204,0)</f>
        <v>0</v>
      </c>
      <c r="BJ204" s="16" t="s">
        <v>76</v>
      </c>
      <c r="BK204" s="158">
        <f>ROUND(I204*H204,2)</f>
        <v>0</v>
      </c>
      <c r="BL204" s="16" t="s">
        <v>150</v>
      </c>
      <c r="BM204" s="157" t="s">
        <v>312</v>
      </c>
    </row>
    <row r="205" spans="1:65" s="2" customFormat="1" x14ac:dyDescent="0.2">
      <c r="A205" s="31"/>
      <c r="B205" s="32"/>
      <c r="C205" s="31"/>
      <c r="D205" s="159" t="s">
        <v>152</v>
      </c>
      <c r="E205" s="31"/>
      <c r="F205" s="160" t="s">
        <v>313</v>
      </c>
      <c r="G205" s="31"/>
      <c r="H205" s="31"/>
      <c r="I205" s="85"/>
      <c r="J205" s="31"/>
      <c r="K205" s="31"/>
      <c r="L205" s="32"/>
      <c r="M205" s="161"/>
      <c r="N205" s="162"/>
      <c r="O205" s="52"/>
      <c r="P205" s="52"/>
      <c r="Q205" s="52"/>
      <c r="R205" s="52"/>
      <c r="S205" s="52"/>
      <c r="T205" s="53"/>
      <c r="U205" s="31"/>
      <c r="V205" s="31"/>
      <c r="W205" s="31"/>
      <c r="X205" s="31"/>
      <c r="Y205" s="31"/>
      <c r="Z205" s="31"/>
      <c r="AA205" s="31"/>
      <c r="AB205" s="31"/>
      <c r="AC205" s="31"/>
      <c r="AD205" s="31"/>
      <c r="AE205" s="31"/>
      <c r="AT205" s="16" t="s">
        <v>152</v>
      </c>
      <c r="AU205" s="16" t="s">
        <v>78</v>
      </c>
    </row>
    <row r="206" spans="1:65" s="2" customFormat="1" ht="16.5" customHeight="1" x14ac:dyDescent="0.2">
      <c r="A206" s="31"/>
      <c r="B206" s="145"/>
      <c r="C206" s="146" t="s">
        <v>314</v>
      </c>
      <c r="D206" s="146" t="s">
        <v>145</v>
      </c>
      <c r="E206" s="147" t="s">
        <v>315</v>
      </c>
      <c r="F206" s="148" t="s">
        <v>316</v>
      </c>
      <c r="G206" s="149" t="s">
        <v>196</v>
      </c>
      <c r="H206" s="150">
        <v>1.355</v>
      </c>
      <c r="I206" s="151"/>
      <c r="J206" s="152">
        <f>ROUND(I206*H206,2)</f>
        <v>0</v>
      </c>
      <c r="K206" s="148" t="s">
        <v>149</v>
      </c>
      <c r="L206" s="32"/>
      <c r="M206" s="153" t="s">
        <v>3</v>
      </c>
      <c r="N206" s="154" t="s">
        <v>42</v>
      </c>
      <c r="O206" s="52"/>
      <c r="P206" s="155">
        <f>O206*H206</f>
        <v>0</v>
      </c>
      <c r="Q206" s="155">
        <v>1.0525599999999999</v>
      </c>
      <c r="R206" s="155">
        <f>Q206*H206</f>
        <v>1.4262188</v>
      </c>
      <c r="S206" s="155">
        <v>0</v>
      </c>
      <c r="T206" s="156">
        <f>S206*H206</f>
        <v>0</v>
      </c>
      <c r="U206" s="31"/>
      <c r="V206" s="31"/>
      <c r="W206" s="31"/>
      <c r="X206" s="31"/>
      <c r="Y206" s="31"/>
      <c r="Z206" s="31"/>
      <c r="AA206" s="31"/>
      <c r="AB206" s="31"/>
      <c r="AC206" s="31"/>
      <c r="AD206" s="31"/>
      <c r="AE206" s="31"/>
      <c r="AR206" s="157" t="s">
        <v>150</v>
      </c>
      <c r="AT206" s="157" t="s">
        <v>145</v>
      </c>
      <c r="AU206" s="157" t="s">
        <v>78</v>
      </c>
      <c r="AY206" s="16" t="s">
        <v>143</v>
      </c>
      <c r="BE206" s="158">
        <f>IF(N206="základní",J206,0)</f>
        <v>0</v>
      </c>
      <c r="BF206" s="158">
        <f>IF(N206="snížená",J206,0)</f>
        <v>0</v>
      </c>
      <c r="BG206" s="158">
        <f>IF(N206="zákl. přenesená",J206,0)</f>
        <v>0</v>
      </c>
      <c r="BH206" s="158">
        <f>IF(N206="sníž. přenesená",J206,0)</f>
        <v>0</v>
      </c>
      <c r="BI206" s="158">
        <f>IF(N206="nulová",J206,0)</f>
        <v>0</v>
      </c>
      <c r="BJ206" s="16" t="s">
        <v>76</v>
      </c>
      <c r="BK206" s="158">
        <f>ROUND(I206*H206,2)</f>
        <v>0</v>
      </c>
      <c r="BL206" s="16" t="s">
        <v>150</v>
      </c>
      <c r="BM206" s="157" t="s">
        <v>317</v>
      </c>
    </row>
    <row r="207" spans="1:65" s="2" customFormat="1" x14ac:dyDescent="0.2">
      <c r="A207" s="31"/>
      <c r="B207" s="32"/>
      <c r="C207" s="31"/>
      <c r="D207" s="159" t="s">
        <v>152</v>
      </c>
      <c r="E207" s="31"/>
      <c r="F207" s="160" t="s">
        <v>318</v>
      </c>
      <c r="G207" s="31"/>
      <c r="H207" s="31"/>
      <c r="I207" s="85"/>
      <c r="J207" s="31"/>
      <c r="K207" s="31"/>
      <c r="L207" s="32"/>
      <c r="M207" s="161"/>
      <c r="N207" s="162"/>
      <c r="O207" s="52"/>
      <c r="P207" s="52"/>
      <c r="Q207" s="52"/>
      <c r="R207" s="52"/>
      <c r="S207" s="52"/>
      <c r="T207" s="53"/>
      <c r="U207" s="31"/>
      <c r="V207" s="31"/>
      <c r="W207" s="31"/>
      <c r="X207" s="31"/>
      <c r="Y207" s="31"/>
      <c r="Z207" s="31"/>
      <c r="AA207" s="31"/>
      <c r="AB207" s="31"/>
      <c r="AC207" s="31"/>
      <c r="AD207" s="31"/>
      <c r="AE207" s="31"/>
      <c r="AT207" s="16" t="s">
        <v>152</v>
      </c>
      <c r="AU207" s="16" t="s">
        <v>78</v>
      </c>
    </row>
    <row r="208" spans="1:65" s="12" customFormat="1" ht="22.95" customHeight="1" x14ac:dyDescent="0.25">
      <c r="B208" s="132"/>
      <c r="D208" s="133" t="s">
        <v>70</v>
      </c>
      <c r="E208" s="143" t="s">
        <v>175</v>
      </c>
      <c r="F208" s="143" t="s">
        <v>319</v>
      </c>
      <c r="I208" s="135"/>
      <c r="J208" s="144">
        <f>BK208</f>
        <v>0</v>
      </c>
      <c r="L208" s="132"/>
      <c r="M208" s="137"/>
      <c r="N208" s="138"/>
      <c r="O208" s="138"/>
      <c r="P208" s="139">
        <f>SUM(P209:P216)</f>
        <v>0</v>
      </c>
      <c r="Q208" s="138"/>
      <c r="R208" s="139">
        <f>SUM(R209:R216)</f>
        <v>0.34713900000000003</v>
      </c>
      <c r="S208" s="138"/>
      <c r="T208" s="140">
        <f>SUM(T209:T216)</f>
        <v>0</v>
      </c>
      <c r="AR208" s="133" t="s">
        <v>76</v>
      </c>
      <c r="AT208" s="141" t="s">
        <v>70</v>
      </c>
      <c r="AU208" s="141" t="s">
        <v>76</v>
      </c>
      <c r="AY208" s="133" t="s">
        <v>143</v>
      </c>
      <c r="BK208" s="142">
        <f>SUM(BK209:BK216)</f>
        <v>0</v>
      </c>
    </row>
    <row r="209" spans="1:65" s="2" customFormat="1" ht="16.5" customHeight="1" x14ac:dyDescent="0.2">
      <c r="A209" s="31"/>
      <c r="B209" s="145"/>
      <c r="C209" s="146" t="s">
        <v>320</v>
      </c>
      <c r="D209" s="146" t="s">
        <v>145</v>
      </c>
      <c r="E209" s="147" t="s">
        <v>321</v>
      </c>
      <c r="F209" s="148" t="s">
        <v>322</v>
      </c>
      <c r="G209" s="149" t="s">
        <v>184</v>
      </c>
      <c r="H209" s="150">
        <v>1.548</v>
      </c>
      <c r="I209" s="151"/>
      <c r="J209" s="152">
        <f>ROUND(I209*H209,2)</f>
        <v>0</v>
      </c>
      <c r="K209" s="148" t="s">
        <v>3</v>
      </c>
      <c r="L209" s="32"/>
      <c r="M209" s="153" t="s">
        <v>3</v>
      </c>
      <c r="N209" s="154" t="s">
        <v>42</v>
      </c>
      <c r="O209" s="52"/>
      <c r="P209" s="155">
        <f>O209*H209</f>
        <v>0</v>
      </c>
      <c r="Q209" s="155">
        <v>0</v>
      </c>
      <c r="R209" s="155">
        <f>Q209*H209</f>
        <v>0</v>
      </c>
      <c r="S209" s="155">
        <v>0</v>
      </c>
      <c r="T209" s="156">
        <f>S209*H209</f>
        <v>0</v>
      </c>
      <c r="U209" s="31"/>
      <c r="V209" s="31"/>
      <c r="W209" s="31"/>
      <c r="X209" s="31"/>
      <c r="Y209" s="31"/>
      <c r="Z209" s="31"/>
      <c r="AA209" s="31"/>
      <c r="AB209" s="31"/>
      <c r="AC209" s="31"/>
      <c r="AD209" s="31"/>
      <c r="AE209" s="31"/>
      <c r="AR209" s="157" t="s">
        <v>150</v>
      </c>
      <c r="AT209" s="157" t="s">
        <v>145</v>
      </c>
      <c r="AU209" s="157" t="s">
        <v>78</v>
      </c>
      <c r="AY209" s="16" t="s">
        <v>143</v>
      </c>
      <c r="BE209" s="158">
        <f>IF(N209="základní",J209,0)</f>
        <v>0</v>
      </c>
      <c r="BF209" s="158">
        <f>IF(N209="snížená",J209,0)</f>
        <v>0</v>
      </c>
      <c r="BG209" s="158">
        <f>IF(N209="zákl. přenesená",J209,0)</f>
        <v>0</v>
      </c>
      <c r="BH209" s="158">
        <f>IF(N209="sníž. přenesená",J209,0)</f>
        <v>0</v>
      </c>
      <c r="BI209" s="158">
        <f>IF(N209="nulová",J209,0)</f>
        <v>0</v>
      </c>
      <c r="BJ209" s="16" t="s">
        <v>76</v>
      </c>
      <c r="BK209" s="158">
        <f>ROUND(I209*H209,2)</f>
        <v>0</v>
      </c>
      <c r="BL209" s="16" t="s">
        <v>150</v>
      </c>
      <c r="BM209" s="157" t="s">
        <v>323</v>
      </c>
    </row>
    <row r="210" spans="1:65" s="2" customFormat="1" x14ac:dyDescent="0.2">
      <c r="A210" s="31"/>
      <c r="B210" s="32"/>
      <c r="C210" s="31"/>
      <c r="D210" s="159" t="s">
        <v>152</v>
      </c>
      <c r="E210" s="31"/>
      <c r="F210" s="160" t="s">
        <v>322</v>
      </c>
      <c r="G210" s="31"/>
      <c r="H210" s="31"/>
      <c r="I210" s="85"/>
      <c r="J210" s="31"/>
      <c r="K210" s="31"/>
      <c r="L210" s="32"/>
      <c r="M210" s="161"/>
      <c r="N210" s="162"/>
      <c r="O210" s="52"/>
      <c r="P210" s="52"/>
      <c r="Q210" s="52"/>
      <c r="R210" s="52"/>
      <c r="S210" s="52"/>
      <c r="T210" s="53"/>
      <c r="U210" s="31"/>
      <c r="V210" s="31"/>
      <c r="W210" s="31"/>
      <c r="X210" s="31"/>
      <c r="Y210" s="31"/>
      <c r="Z210" s="31"/>
      <c r="AA210" s="31"/>
      <c r="AB210" s="31"/>
      <c r="AC210" s="31"/>
      <c r="AD210" s="31"/>
      <c r="AE210" s="31"/>
      <c r="AT210" s="16" t="s">
        <v>152</v>
      </c>
      <c r="AU210" s="16" t="s">
        <v>78</v>
      </c>
    </row>
    <row r="211" spans="1:65" s="2" customFormat="1" ht="16.5" customHeight="1" x14ac:dyDescent="0.2">
      <c r="A211" s="31"/>
      <c r="B211" s="145"/>
      <c r="C211" s="164" t="s">
        <v>324</v>
      </c>
      <c r="D211" s="164" t="s">
        <v>261</v>
      </c>
      <c r="E211" s="165" t="s">
        <v>325</v>
      </c>
      <c r="F211" s="166" t="s">
        <v>326</v>
      </c>
      <c r="G211" s="167" t="s">
        <v>184</v>
      </c>
      <c r="H211" s="168">
        <v>1.548</v>
      </c>
      <c r="I211" s="169"/>
      <c r="J211" s="170">
        <f>ROUND(I211*H211,2)</f>
        <v>0</v>
      </c>
      <c r="K211" s="166" t="s">
        <v>149</v>
      </c>
      <c r="L211" s="171"/>
      <c r="M211" s="172" t="s">
        <v>3</v>
      </c>
      <c r="N211" s="173" t="s">
        <v>42</v>
      </c>
      <c r="O211" s="52"/>
      <c r="P211" s="155">
        <f>O211*H211</f>
        <v>0</v>
      </c>
      <c r="Q211" s="155">
        <v>0.14000000000000001</v>
      </c>
      <c r="R211" s="155">
        <f>Q211*H211</f>
        <v>0.21672000000000002</v>
      </c>
      <c r="S211" s="155">
        <v>0</v>
      </c>
      <c r="T211" s="156">
        <f>S211*H211</f>
        <v>0</v>
      </c>
      <c r="U211" s="31"/>
      <c r="V211" s="31"/>
      <c r="W211" s="31"/>
      <c r="X211" s="31"/>
      <c r="Y211" s="31"/>
      <c r="Z211" s="31"/>
      <c r="AA211" s="31"/>
      <c r="AB211" s="31"/>
      <c r="AC211" s="31"/>
      <c r="AD211" s="31"/>
      <c r="AE211" s="31"/>
      <c r="AR211" s="157" t="s">
        <v>193</v>
      </c>
      <c r="AT211" s="157" t="s">
        <v>261</v>
      </c>
      <c r="AU211" s="157" t="s">
        <v>78</v>
      </c>
      <c r="AY211" s="16" t="s">
        <v>143</v>
      </c>
      <c r="BE211" s="158">
        <f>IF(N211="základní",J211,0)</f>
        <v>0</v>
      </c>
      <c r="BF211" s="158">
        <f>IF(N211="snížená",J211,0)</f>
        <v>0</v>
      </c>
      <c r="BG211" s="158">
        <f>IF(N211="zákl. přenesená",J211,0)</f>
        <v>0</v>
      </c>
      <c r="BH211" s="158">
        <f>IF(N211="sníž. přenesená",J211,0)</f>
        <v>0</v>
      </c>
      <c r="BI211" s="158">
        <f>IF(N211="nulová",J211,0)</f>
        <v>0</v>
      </c>
      <c r="BJ211" s="16" t="s">
        <v>76</v>
      </c>
      <c r="BK211" s="158">
        <f>ROUND(I211*H211,2)</f>
        <v>0</v>
      </c>
      <c r="BL211" s="16" t="s">
        <v>150</v>
      </c>
      <c r="BM211" s="157" t="s">
        <v>327</v>
      </c>
    </row>
    <row r="212" spans="1:65" s="2" customFormat="1" x14ac:dyDescent="0.2">
      <c r="A212" s="31"/>
      <c r="B212" s="32"/>
      <c r="C212" s="31"/>
      <c r="D212" s="159" t="s">
        <v>152</v>
      </c>
      <c r="E212" s="31"/>
      <c r="F212" s="160" t="s">
        <v>326</v>
      </c>
      <c r="G212" s="31"/>
      <c r="H212" s="31"/>
      <c r="I212" s="85"/>
      <c r="J212" s="31"/>
      <c r="K212" s="31"/>
      <c r="L212" s="32"/>
      <c r="M212" s="161"/>
      <c r="N212" s="162"/>
      <c r="O212" s="52"/>
      <c r="P212" s="52"/>
      <c r="Q212" s="52"/>
      <c r="R212" s="52"/>
      <c r="S212" s="52"/>
      <c r="T212" s="53"/>
      <c r="U212" s="31"/>
      <c r="V212" s="31"/>
      <c r="W212" s="31"/>
      <c r="X212" s="31"/>
      <c r="Y212" s="31"/>
      <c r="Z212" s="31"/>
      <c r="AA212" s="31"/>
      <c r="AB212" s="31"/>
      <c r="AC212" s="31"/>
      <c r="AD212" s="31"/>
      <c r="AE212" s="31"/>
      <c r="AT212" s="16" t="s">
        <v>152</v>
      </c>
      <c r="AU212" s="16" t="s">
        <v>78</v>
      </c>
    </row>
    <row r="213" spans="1:65" s="2" customFormat="1" ht="19.2" x14ac:dyDescent="0.2">
      <c r="A213" s="31"/>
      <c r="B213" s="32"/>
      <c r="C213" s="31"/>
      <c r="D213" s="159" t="s">
        <v>172</v>
      </c>
      <c r="E213" s="31"/>
      <c r="F213" s="163" t="s">
        <v>328</v>
      </c>
      <c r="G213" s="31"/>
      <c r="H213" s="31"/>
      <c r="I213" s="85"/>
      <c r="J213" s="31"/>
      <c r="K213" s="31"/>
      <c r="L213" s="32"/>
      <c r="M213" s="161"/>
      <c r="N213" s="162"/>
      <c r="O213" s="52"/>
      <c r="P213" s="52"/>
      <c r="Q213" s="52"/>
      <c r="R213" s="52"/>
      <c r="S213" s="52"/>
      <c r="T213" s="53"/>
      <c r="U213" s="31"/>
      <c r="V213" s="31"/>
      <c r="W213" s="31"/>
      <c r="X213" s="31"/>
      <c r="Y213" s="31"/>
      <c r="Z213" s="31"/>
      <c r="AA213" s="31"/>
      <c r="AB213" s="31"/>
      <c r="AC213" s="31"/>
      <c r="AD213" s="31"/>
      <c r="AE213" s="31"/>
      <c r="AT213" s="16" t="s">
        <v>172</v>
      </c>
      <c r="AU213" s="16" t="s">
        <v>78</v>
      </c>
    </row>
    <row r="214" spans="1:65" s="2" customFormat="1" ht="16.5" customHeight="1" x14ac:dyDescent="0.2">
      <c r="A214" s="31"/>
      <c r="B214" s="145"/>
      <c r="C214" s="146" t="s">
        <v>329</v>
      </c>
      <c r="D214" s="146" t="s">
        <v>145</v>
      </c>
      <c r="E214" s="147" t="s">
        <v>330</v>
      </c>
      <c r="F214" s="148" t="s">
        <v>331</v>
      </c>
      <c r="G214" s="149" t="s">
        <v>184</v>
      </c>
      <c r="H214" s="150">
        <v>1.548</v>
      </c>
      <c r="I214" s="151"/>
      <c r="J214" s="152">
        <f>ROUND(I214*H214,2)</f>
        <v>0</v>
      </c>
      <c r="K214" s="148" t="s">
        <v>149</v>
      </c>
      <c r="L214" s="32"/>
      <c r="M214" s="153" t="s">
        <v>3</v>
      </c>
      <c r="N214" s="154" t="s">
        <v>42</v>
      </c>
      <c r="O214" s="52"/>
      <c r="P214" s="155">
        <f>O214*H214</f>
        <v>0</v>
      </c>
      <c r="Q214" s="155">
        <v>8.4250000000000005E-2</v>
      </c>
      <c r="R214" s="155">
        <f>Q214*H214</f>
        <v>0.13041900000000001</v>
      </c>
      <c r="S214" s="155">
        <v>0</v>
      </c>
      <c r="T214" s="156">
        <f>S214*H214</f>
        <v>0</v>
      </c>
      <c r="U214" s="31"/>
      <c r="V214" s="31"/>
      <c r="W214" s="31"/>
      <c r="X214" s="31"/>
      <c r="Y214" s="31"/>
      <c r="Z214" s="31"/>
      <c r="AA214" s="31"/>
      <c r="AB214" s="31"/>
      <c r="AC214" s="31"/>
      <c r="AD214" s="31"/>
      <c r="AE214" s="31"/>
      <c r="AR214" s="157" t="s">
        <v>150</v>
      </c>
      <c r="AT214" s="157" t="s">
        <v>145</v>
      </c>
      <c r="AU214" s="157" t="s">
        <v>78</v>
      </c>
      <c r="AY214" s="16" t="s">
        <v>143</v>
      </c>
      <c r="BE214" s="158">
        <f>IF(N214="základní",J214,0)</f>
        <v>0</v>
      </c>
      <c r="BF214" s="158">
        <f>IF(N214="snížená",J214,0)</f>
        <v>0</v>
      </c>
      <c r="BG214" s="158">
        <f>IF(N214="zákl. přenesená",J214,0)</f>
        <v>0</v>
      </c>
      <c r="BH214" s="158">
        <f>IF(N214="sníž. přenesená",J214,0)</f>
        <v>0</v>
      </c>
      <c r="BI214" s="158">
        <f>IF(N214="nulová",J214,0)</f>
        <v>0</v>
      </c>
      <c r="BJ214" s="16" t="s">
        <v>76</v>
      </c>
      <c r="BK214" s="158">
        <f>ROUND(I214*H214,2)</f>
        <v>0</v>
      </c>
      <c r="BL214" s="16" t="s">
        <v>150</v>
      </c>
      <c r="BM214" s="157" t="s">
        <v>332</v>
      </c>
    </row>
    <row r="215" spans="1:65" s="2" customFormat="1" ht="28.8" x14ac:dyDescent="0.2">
      <c r="A215" s="31"/>
      <c r="B215" s="32"/>
      <c r="C215" s="31"/>
      <c r="D215" s="159" t="s">
        <v>152</v>
      </c>
      <c r="E215" s="31"/>
      <c r="F215" s="160" t="s">
        <v>333</v>
      </c>
      <c r="G215" s="31"/>
      <c r="H215" s="31"/>
      <c r="I215" s="85"/>
      <c r="J215" s="31"/>
      <c r="K215" s="31"/>
      <c r="L215" s="32"/>
      <c r="M215" s="161"/>
      <c r="N215" s="162"/>
      <c r="O215" s="52"/>
      <c r="P215" s="52"/>
      <c r="Q215" s="52"/>
      <c r="R215" s="52"/>
      <c r="S215" s="52"/>
      <c r="T215" s="53"/>
      <c r="U215" s="31"/>
      <c r="V215" s="31"/>
      <c r="W215" s="31"/>
      <c r="X215" s="31"/>
      <c r="Y215" s="31"/>
      <c r="Z215" s="31"/>
      <c r="AA215" s="31"/>
      <c r="AB215" s="31"/>
      <c r="AC215" s="31"/>
      <c r="AD215" s="31"/>
      <c r="AE215" s="31"/>
      <c r="AT215" s="16" t="s">
        <v>152</v>
      </c>
      <c r="AU215" s="16" t="s">
        <v>78</v>
      </c>
    </row>
    <row r="216" spans="1:65" s="2" customFormat="1" ht="115.2" x14ac:dyDescent="0.2">
      <c r="A216" s="31"/>
      <c r="B216" s="32"/>
      <c r="C216" s="31"/>
      <c r="D216" s="159" t="s">
        <v>154</v>
      </c>
      <c r="E216" s="31"/>
      <c r="F216" s="163" t="s">
        <v>334</v>
      </c>
      <c r="G216" s="31"/>
      <c r="H216" s="31"/>
      <c r="I216" s="85"/>
      <c r="J216" s="31"/>
      <c r="K216" s="31"/>
      <c r="L216" s="32"/>
      <c r="M216" s="161"/>
      <c r="N216" s="162"/>
      <c r="O216" s="52"/>
      <c r="P216" s="52"/>
      <c r="Q216" s="52"/>
      <c r="R216" s="52"/>
      <c r="S216" s="52"/>
      <c r="T216" s="53"/>
      <c r="U216" s="31"/>
      <c r="V216" s="31"/>
      <c r="W216" s="31"/>
      <c r="X216" s="31"/>
      <c r="Y216" s="31"/>
      <c r="Z216" s="31"/>
      <c r="AA216" s="31"/>
      <c r="AB216" s="31"/>
      <c r="AC216" s="31"/>
      <c r="AD216" s="31"/>
      <c r="AE216" s="31"/>
      <c r="AT216" s="16" t="s">
        <v>154</v>
      </c>
      <c r="AU216" s="16" t="s">
        <v>78</v>
      </c>
    </row>
    <row r="217" spans="1:65" s="12" customFormat="1" ht="22.95" customHeight="1" x14ac:dyDescent="0.25">
      <c r="B217" s="132"/>
      <c r="D217" s="133" t="s">
        <v>70</v>
      </c>
      <c r="E217" s="143" t="s">
        <v>181</v>
      </c>
      <c r="F217" s="143" t="s">
        <v>335</v>
      </c>
      <c r="I217" s="135"/>
      <c r="J217" s="144">
        <f>BK217</f>
        <v>0</v>
      </c>
      <c r="L217" s="132"/>
      <c r="M217" s="137"/>
      <c r="N217" s="138"/>
      <c r="O217" s="138"/>
      <c r="P217" s="139">
        <f>SUM(P218:P233)</f>
        <v>0</v>
      </c>
      <c r="Q217" s="138"/>
      <c r="R217" s="139">
        <f>SUM(R218:R233)</f>
        <v>19.801837050000003</v>
      </c>
      <c r="S217" s="138"/>
      <c r="T217" s="140">
        <f>SUM(T218:T233)</f>
        <v>0</v>
      </c>
      <c r="AR217" s="133" t="s">
        <v>76</v>
      </c>
      <c r="AT217" s="141" t="s">
        <v>70</v>
      </c>
      <c r="AU217" s="141" t="s">
        <v>76</v>
      </c>
      <c r="AY217" s="133" t="s">
        <v>143</v>
      </c>
      <c r="BK217" s="142">
        <f>SUM(BK218:BK233)</f>
        <v>0</v>
      </c>
    </row>
    <row r="218" spans="1:65" s="2" customFormat="1" ht="16.5" customHeight="1" x14ac:dyDescent="0.2">
      <c r="A218" s="31"/>
      <c r="B218" s="145"/>
      <c r="C218" s="146" t="s">
        <v>336</v>
      </c>
      <c r="D218" s="146" t="s">
        <v>145</v>
      </c>
      <c r="E218" s="147" t="s">
        <v>337</v>
      </c>
      <c r="F218" s="148" t="s">
        <v>338</v>
      </c>
      <c r="G218" s="149" t="s">
        <v>184</v>
      </c>
      <c r="H218" s="150">
        <v>334.28</v>
      </c>
      <c r="I218" s="151"/>
      <c r="J218" s="152">
        <f>ROUND(I218*H218,2)</f>
        <v>0</v>
      </c>
      <c r="K218" s="148" t="s">
        <v>149</v>
      </c>
      <c r="L218" s="32"/>
      <c r="M218" s="153" t="s">
        <v>3</v>
      </c>
      <c r="N218" s="154" t="s">
        <v>42</v>
      </c>
      <c r="O218" s="52"/>
      <c r="P218" s="155">
        <f>O218*H218</f>
        <v>0</v>
      </c>
      <c r="Q218" s="155">
        <v>1.6279999999999999E-2</v>
      </c>
      <c r="R218" s="155">
        <f>Q218*H218</f>
        <v>5.4420783999999998</v>
      </c>
      <c r="S218" s="155">
        <v>0</v>
      </c>
      <c r="T218" s="156">
        <f>S218*H218</f>
        <v>0</v>
      </c>
      <c r="U218" s="31"/>
      <c r="V218" s="31"/>
      <c r="W218" s="31"/>
      <c r="X218" s="31"/>
      <c r="Y218" s="31"/>
      <c r="Z218" s="31"/>
      <c r="AA218" s="31"/>
      <c r="AB218" s="31"/>
      <c r="AC218" s="31"/>
      <c r="AD218" s="31"/>
      <c r="AE218" s="31"/>
      <c r="AR218" s="157" t="s">
        <v>150</v>
      </c>
      <c r="AT218" s="157" t="s">
        <v>145</v>
      </c>
      <c r="AU218" s="157" t="s">
        <v>78</v>
      </c>
      <c r="AY218" s="16" t="s">
        <v>143</v>
      </c>
      <c r="BE218" s="158">
        <f>IF(N218="základní",J218,0)</f>
        <v>0</v>
      </c>
      <c r="BF218" s="158">
        <f>IF(N218="snížená",J218,0)</f>
        <v>0</v>
      </c>
      <c r="BG218" s="158">
        <f>IF(N218="zákl. přenesená",J218,0)</f>
        <v>0</v>
      </c>
      <c r="BH218" s="158">
        <f>IF(N218="sníž. přenesená",J218,0)</f>
        <v>0</v>
      </c>
      <c r="BI218" s="158">
        <f>IF(N218="nulová",J218,0)</f>
        <v>0</v>
      </c>
      <c r="BJ218" s="16" t="s">
        <v>76</v>
      </c>
      <c r="BK218" s="158">
        <f>ROUND(I218*H218,2)</f>
        <v>0</v>
      </c>
      <c r="BL218" s="16" t="s">
        <v>150</v>
      </c>
      <c r="BM218" s="157" t="s">
        <v>339</v>
      </c>
    </row>
    <row r="219" spans="1:65" s="2" customFormat="1" ht="19.2" x14ac:dyDescent="0.2">
      <c r="A219" s="31"/>
      <c r="B219" s="32"/>
      <c r="C219" s="31"/>
      <c r="D219" s="159" t="s">
        <v>152</v>
      </c>
      <c r="E219" s="31"/>
      <c r="F219" s="160" t="s">
        <v>340</v>
      </c>
      <c r="G219" s="31"/>
      <c r="H219" s="31"/>
      <c r="I219" s="85"/>
      <c r="J219" s="31"/>
      <c r="K219" s="31"/>
      <c r="L219" s="32"/>
      <c r="M219" s="161"/>
      <c r="N219" s="162"/>
      <c r="O219" s="52"/>
      <c r="P219" s="52"/>
      <c r="Q219" s="52"/>
      <c r="R219" s="52"/>
      <c r="S219" s="52"/>
      <c r="T219" s="53"/>
      <c r="U219" s="31"/>
      <c r="V219" s="31"/>
      <c r="W219" s="31"/>
      <c r="X219" s="31"/>
      <c r="Y219" s="31"/>
      <c r="Z219" s="31"/>
      <c r="AA219" s="31"/>
      <c r="AB219" s="31"/>
      <c r="AC219" s="31"/>
      <c r="AD219" s="31"/>
      <c r="AE219" s="31"/>
      <c r="AT219" s="16" t="s">
        <v>152</v>
      </c>
      <c r="AU219" s="16" t="s">
        <v>78</v>
      </c>
    </row>
    <row r="220" spans="1:65" s="2" customFormat="1" ht="57.6" x14ac:dyDescent="0.2">
      <c r="A220" s="31"/>
      <c r="B220" s="32"/>
      <c r="C220" s="31"/>
      <c r="D220" s="159" t="s">
        <v>154</v>
      </c>
      <c r="E220" s="31"/>
      <c r="F220" s="163" t="s">
        <v>341</v>
      </c>
      <c r="G220" s="31"/>
      <c r="H220" s="31"/>
      <c r="I220" s="85"/>
      <c r="J220" s="31"/>
      <c r="K220" s="31"/>
      <c r="L220" s="32"/>
      <c r="M220" s="161"/>
      <c r="N220" s="162"/>
      <c r="O220" s="52"/>
      <c r="P220" s="52"/>
      <c r="Q220" s="52"/>
      <c r="R220" s="52"/>
      <c r="S220" s="52"/>
      <c r="T220" s="53"/>
      <c r="U220" s="31"/>
      <c r="V220" s="31"/>
      <c r="W220" s="31"/>
      <c r="X220" s="31"/>
      <c r="Y220" s="31"/>
      <c r="Z220" s="31"/>
      <c r="AA220" s="31"/>
      <c r="AB220" s="31"/>
      <c r="AC220" s="31"/>
      <c r="AD220" s="31"/>
      <c r="AE220" s="31"/>
      <c r="AT220" s="16" t="s">
        <v>154</v>
      </c>
      <c r="AU220" s="16" t="s">
        <v>78</v>
      </c>
    </row>
    <row r="221" spans="1:65" s="2" customFormat="1" ht="16.5" customHeight="1" x14ac:dyDescent="0.2">
      <c r="A221" s="31"/>
      <c r="B221" s="145"/>
      <c r="C221" s="146" t="s">
        <v>342</v>
      </c>
      <c r="D221" s="146" t="s">
        <v>145</v>
      </c>
      <c r="E221" s="147" t="s">
        <v>343</v>
      </c>
      <c r="F221" s="148" t="s">
        <v>344</v>
      </c>
      <c r="G221" s="149" t="s">
        <v>184</v>
      </c>
      <c r="H221" s="150">
        <v>104.23</v>
      </c>
      <c r="I221" s="151"/>
      <c r="J221" s="152">
        <f>ROUND(I221*H221,2)</f>
        <v>0</v>
      </c>
      <c r="K221" s="148" t="s">
        <v>149</v>
      </c>
      <c r="L221" s="32"/>
      <c r="M221" s="153" t="s">
        <v>3</v>
      </c>
      <c r="N221" s="154" t="s">
        <v>42</v>
      </c>
      <c r="O221" s="52"/>
      <c r="P221" s="155">
        <f>O221*H221</f>
        <v>0</v>
      </c>
      <c r="Q221" s="155">
        <v>1.2160000000000001E-2</v>
      </c>
      <c r="R221" s="155">
        <f>Q221*H221</f>
        <v>1.2674368</v>
      </c>
      <c r="S221" s="155">
        <v>0</v>
      </c>
      <c r="T221" s="156">
        <f>S221*H221</f>
        <v>0</v>
      </c>
      <c r="U221" s="31"/>
      <c r="V221" s="31"/>
      <c r="W221" s="31"/>
      <c r="X221" s="31"/>
      <c r="Y221" s="31"/>
      <c r="Z221" s="31"/>
      <c r="AA221" s="31"/>
      <c r="AB221" s="31"/>
      <c r="AC221" s="31"/>
      <c r="AD221" s="31"/>
      <c r="AE221" s="31"/>
      <c r="AR221" s="157" t="s">
        <v>150</v>
      </c>
      <c r="AT221" s="157" t="s">
        <v>145</v>
      </c>
      <c r="AU221" s="157" t="s">
        <v>78</v>
      </c>
      <c r="AY221" s="16" t="s">
        <v>143</v>
      </c>
      <c r="BE221" s="158">
        <f>IF(N221="základní",J221,0)</f>
        <v>0</v>
      </c>
      <c r="BF221" s="158">
        <f>IF(N221="snížená",J221,0)</f>
        <v>0</v>
      </c>
      <c r="BG221" s="158">
        <f>IF(N221="zákl. přenesená",J221,0)</f>
        <v>0</v>
      </c>
      <c r="BH221" s="158">
        <f>IF(N221="sníž. přenesená",J221,0)</f>
        <v>0</v>
      </c>
      <c r="BI221" s="158">
        <f>IF(N221="nulová",J221,0)</f>
        <v>0</v>
      </c>
      <c r="BJ221" s="16" t="s">
        <v>76</v>
      </c>
      <c r="BK221" s="158">
        <f>ROUND(I221*H221,2)</f>
        <v>0</v>
      </c>
      <c r="BL221" s="16" t="s">
        <v>150</v>
      </c>
      <c r="BM221" s="157" t="s">
        <v>345</v>
      </c>
    </row>
    <row r="222" spans="1:65" s="2" customFormat="1" ht="19.2" x14ac:dyDescent="0.2">
      <c r="A222" s="31"/>
      <c r="B222" s="32"/>
      <c r="C222" s="31"/>
      <c r="D222" s="159" t="s">
        <v>152</v>
      </c>
      <c r="E222" s="31"/>
      <c r="F222" s="160" t="s">
        <v>346</v>
      </c>
      <c r="G222" s="31"/>
      <c r="H222" s="31"/>
      <c r="I222" s="85"/>
      <c r="J222" s="31"/>
      <c r="K222" s="31"/>
      <c r="L222" s="32"/>
      <c r="M222" s="161"/>
      <c r="N222" s="162"/>
      <c r="O222" s="52"/>
      <c r="P222" s="52"/>
      <c r="Q222" s="52"/>
      <c r="R222" s="52"/>
      <c r="S222" s="52"/>
      <c r="T222" s="53"/>
      <c r="U222" s="31"/>
      <c r="V222" s="31"/>
      <c r="W222" s="31"/>
      <c r="X222" s="31"/>
      <c r="Y222" s="31"/>
      <c r="Z222" s="31"/>
      <c r="AA222" s="31"/>
      <c r="AB222" s="31"/>
      <c r="AC222" s="31"/>
      <c r="AD222" s="31"/>
      <c r="AE222" s="31"/>
      <c r="AT222" s="16" t="s">
        <v>152</v>
      </c>
      <c r="AU222" s="16" t="s">
        <v>78</v>
      </c>
    </row>
    <row r="223" spans="1:65" s="2" customFormat="1" ht="124.8" x14ac:dyDescent="0.2">
      <c r="A223" s="31"/>
      <c r="B223" s="32"/>
      <c r="C223" s="31"/>
      <c r="D223" s="159" t="s">
        <v>154</v>
      </c>
      <c r="E223" s="31"/>
      <c r="F223" s="163" t="s">
        <v>347</v>
      </c>
      <c r="G223" s="31"/>
      <c r="H223" s="31"/>
      <c r="I223" s="85"/>
      <c r="J223" s="31"/>
      <c r="K223" s="31"/>
      <c r="L223" s="32"/>
      <c r="M223" s="161"/>
      <c r="N223" s="162"/>
      <c r="O223" s="52"/>
      <c r="P223" s="52"/>
      <c r="Q223" s="52"/>
      <c r="R223" s="52"/>
      <c r="S223" s="52"/>
      <c r="T223" s="53"/>
      <c r="U223" s="31"/>
      <c r="V223" s="31"/>
      <c r="W223" s="31"/>
      <c r="X223" s="31"/>
      <c r="Y223" s="31"/>
      <c r="Z223" s="31"/>
      <c r="AA223" s="31"/>
      <c r="AB223" s="31"/>
      <c r="AC223" s="31"/>
      <c r="AD223" s="31"/>
      <c r="AE223" s="31"/>
      <c r="AT223" s="16" t="s">
        <v>154</v>
      </c>
      <c r="AU223" s="16" t="s">
        <v>78</v>
      </c>
    </row>
    <row r="224" spans="1:65" s="2" customFormat="1" ht="16.5" customHeight="1" x14ac:dyDescent="0.2">
      <c r="A224" s="31"/>
      <c r="B224" s="145"/>
      <c r="C224" s="164" t="s">
        <v>348</v>
      </c>
      <c r="D224" s="164" t="s">
        <v>261</v>
      </c>
      <c r="E224" s="165" t="s">
        <v>349</v>
      </c>
      <c r="F224" s="166" t="s">
        <v>350</v>
      </c>
      <c r="G224" s="167" t="s">
        <v>184</v>
      </c>
      <c r="H224" s="168">
        <v>130.28800000000001</v>
      </c>
      <c r="I224" s="169"/>
      <c r="J224" s="170">
        <f>ROUND(I224*H224,2)</f>
        <v>0</v>
      </c>
      <c r="K224" s="166" t="s">
        <v>149</v>
      </c>
      <c r="L224" s="171"/>
      <c r="M224" s="172" t="s">
        <v>3</v>
      </c>
      <c r="N224" s="173" t="s">
        <v>42</v>
      </c>
      <c r="O224" s="52"/>
      <c r="P224" s="155">
        <f>O224*H224</f>
        <v>0</v>
      </c>
      <c r="Q224" s="155">
        <v>0</v>
      </c>
      <c r="R224" s="155">
        <f>Q224*H224</f>
        <v>0</v>
      </c>
      <c r="S224" s="155">
        <v>0</v>
      </c>
      <c r="T224" s="156">
        <f>S224*H224</f>
        <v>0</v>
      </c>
      <c r="U224" s="31"/>
      <c r="V224" s="31"/>
      <c r="W224" s="31"/>
      <c r="X224" s="31"/>
      <c r="Y224" s="31"/>
      <c r="Z224" s="31"/>
      <c r="AA224" s="31"/>
      <c r="AB224" s="31"/>
      <c r="AC224" s="31"/>
      <c r="AD224" s="31"/>
      <c r="AE224" s="31"/>
      <c r="AR224" s="157" t="s">
        <v>193</v>
      </c>
      <c r="AT224" s="157" t="s">
        <v>261</v>
      </c>
      <c r="AU224" s="157" t="s">
        <v>78</v>
      </c>
      <c r="AY224" s="16" t="s">
        <v>143</v>
      </c>
      <c r="BE224" s="158">
        <f>IF(N224="základní",J224,0)</f>
        <v>0</v>
      </c>
      <c r="BF224" s="158">
        <f>IF(N224="snížená",J224,0)</f>
        <v>0</v>
      </c>
      <c r="BG224" s="158">
        <f>IF(N224="zákl. přenesená",J224,0)</f>
        <v>0</v>
      </c>
      <c r="BH224" s="158">
        <f>IF(N224="sníž. přenesená",J224,0)</f>
        <v>0</v>
      </c>
      <c r="BI224" s="158">
        <f>IF(N224="nulová",J224,0)</f>
        <v>0</v>
      </c>
      <c r="BJ224" s="16" t="s">
        <v>76</v>
      </c>
      <c r="BK224" s="158">
        <f>ROUND(I224*H224,2)</f>
        <v>0</v>
      </c>
      <c r="BL224" s="16" t="s">
        <v>150</v>
      </c>
      <c r="BM224" s="157" t="s">
        <v>351</v>
      </c>
    </row>
    <row r="225" spans="1:65" s="2" customFormat="1" x14ac:dyDescent="0.2">
      <c r="A225" s="31"/>
      <c r="B225" s="32"/>
      <c r="C225" s="31"/>
      <c r="D225" s="159" t="s">
        <v>152</v>
      </c>
      <c r="E225" s="31"/>
      <c r="F225" s="160" t="s">
        <v>352</v>
      </c>
      <c r="G225" s="31"/>
      <c r="H225" s="31"/>
      <c r="I225" s="85"/>
      <c r="J225" s="31"/>
      <c r="K225" s="31"/>
      <c r="L225" s="32"/>
      <c r="M225" s="161"/>
      <c r="N225" s="162"/>
      <c r="O225" s="52"/>
      <c r="P225" s="52"/>
      <c r="Q225" s="52"/>
      <c r="R225" s="52"/>
      <c r="S225" s="52"/>
      <c r="T225" s="53"/>
      <c r="U225" s="31"/>
      <c r="V225" s="31"/>
      <c r="W225" s="31"/>
      <c r="X225" s="31"/>
      <c r="Y225" s="31"/>
      <c r="Z225" s="31"/>
      <c r="AA225" s="31"/>
      <c r="AB225" s="31"/>
      <c r="AC225" s="31"/>
      <c r="AD225" s="31"/>
      <c r="AE225" s="31"/>
      <c r="AT225" s="16" t="s">
        <v>152</v>
      </c>
      <c r="AU225" s="16" t="s">
        <v>78</v>
      </c>
    </row>
    <row r="226" spans="1:65" s="13" customFormat="1" x14ac:dyDescent="0.2">
      <c r="B226" s="174"/>
      <c r="D226" s="159" t="s">
        <v>353</v>
      </c>
      <c r="F226" s="175" t="s">
        <v>354</v>
      </c>
      <c r="H226" s="176">
        <v>130.28800000000001</v>
      </c>
      <c r="I226" s="177"/>
      <c r="L226" s="174"/>
      <c r="M226" s="178"/>
      <c r="N226" s="179"/>
      <c r="O226" s="179"/>
      <c r="P226" s="179"/>
      <c r="Q226" s="179"/>
      <c r="R226" s="179"/>
      <c r="S226" s="179"/>
      <c r="T226" s="180"/>
      <c r="AT226" s="181" t="s">
        <v>353</v>
      </c>
      <c r="AU226" s="181" t="s">
        <v>78</v>
      </c>
      <c r="AV226" s="13" t="s">
        <v>78</v>
      </c>
      <c r="AW226" s="13" t="s">
        <v>4</v>
      </c>
      <c r="AX226" s="13" t="s">
        <v>76</v>
      </c>
      <c r="AY226" s="181" t="s">
        <v>143</v>
      </c>
    </row>
    <row r="227" spans="1:65" s="2" customFormat="1" ht="16.5" customHeight="1" x14ac:dyDescent="0.2">
      <c r="A227" s="31"/>
      <c r="B227" s="145"/>
      <c r="C227" s="146" t="s">
        <v>355</v>
      </c>
      <c r="D227" s="146" t="s">
        <v>145</v>
      </c>
      <c r="E227" s="147" t="s">
        <v>356</v>
      </c>
      <c r="F227" s="148" t="s">
        <v>357</v>
      </c>
      <c r="G227" s="149" t="s">
        <v>196</v>
      </c>
      <c r="H227" s="150">
        <v>5.0000000000000001E-3</v>
      </c>
      <c r="I227" s="151"/>
      <c r="J227" s="152">
        <f>ROUND(I227*H227,2)</f>
        <v>0</v>
      </c>
      <c r="K227" s="148" t="s">
        <v>149</v>
      </c>
      <c r="L227" s="32"/>
      <c r="M227" s="153" t="s">
        <v>3</v>
      </c>
      <c r="N227" s="154" t="s">
        <v>42</v>
      </c>
      <c r="O227" s="52"/>
      <c r="P227" s="155">
        <f>O227*H227</f>
        <v>0</v>
      </c>
      <c r="Q227" s="155">
        <v>1.06277</v>
      </c>
      <c r="R227" s="155">
        <f>Q227*H227</f>
        <v>5.3138500000000002E-3</v>
      </c>
      <c r="S227" s="155">
        <v>0</v>
      </c>
      <c r="T227" s="156">
        <f>S227*H227</f>
        <v>0</v>
      </c>
      <c r="U227" s="31"/>
      <c r="V227" s="31"/>
      <c r="W227" s="31"/>
      <c r="X227" s="31"/>
      <c r="Y227" s="31"/>
      <c r="Z227" s="31"/>
      <c r="AA227" s="31"/>
      <c r="AB227" s="31"/>
      <c r="AC227" s="31"/>
      <c r="AD227" s="31"/>
      <c r="AE227" s="31"/>
      <c r="AR227" s="157" t="s">
        <v>150</v>
      </c>
      <c r="AT227" s="157" t="s">
        <v>145</v>
      </c>
      <c r="AU227" s="157" t="s">
        <v>78</v>
      </c>
      <c r="AY227" s="16" t="s">
        <v>143</v>
      </c>
      <c r="BE227" s="158">
        <f>IF(N227="základní",J227,0)</f>
        <v>0</v>
      </c>
      <c r="BF227" s="158">
        <f>IF(N227="snížená",J227,0)</f>
        <v>0</v>
      </c>
      <c r="BG227" s="158">
        <f>IF(N227="zákl. přenesená",J227,0)</f>
        <v>0</v>
      </c>
      <c r="BH227" s="158">
        <f>IF(N227="sníž. přenesená",J227,0)</f>
        <v>0</v>
      </c>
      <c r="BI227" s="158">
        <f>IF(N227="nulová",J227,0)</f>
        <v>0</v>
      </c>
      <c r="BJ227" s="16" t="s">
        <v>76</v>
      </c>
      <c r="BK227" s="158">
        <f>ROUND(I227*H227,2)</f>
        <v>0</v>
      </c>
      <c r="BL227" s="16" t="s">
        <v>150</v>
      </c>
      <c r="BM227" s="157" t="s">
        <v>358</v>
      </c>
    </row>
    <row r="228" spans="1:65" s="2" customFormat="1" x14ac:dyDescent="0.2">
      <c r="A228" s="31"/>
      <c r="B228" s="32"/>
      <c r="C228" s="31"/>
      <c r="D228" s="159" t="s">
        <v>152</v>
      </c>
      <c r="E228" s="31"/>
      <c r="F228" s="160" t="s">
        <v>359</v>
      </c>
      <c r="G228" s="31"/>
      <c r="H228" s="31"/>
      <c r="I228" s="85"/>
      <c r="J228" s="31"/>
      <c r="K228" s="31"/>
      <c r="L228" s="32"/>
      <c r="M228" s="161"/>
      <c r="N228" s="162"/>
      <c r="O228" s="52"/>
      <c r="P228" s="52"/>
      <c r="Q228" s="52"/>
      <c r="R228" s="52"/>
      <c r="S228" s="52"/>
      <c r="T228" s="53"/>
      <c r="U228" s="31"/>
      <c r="V228" s="31"/>
      <c r="W228" s="31"/>
      <c r="X228" s="31"/>
      <c r="Y228" s="31"/>
      <c r="Z228" s="31"/>
      <c r="AA228" s="31"/>
      <c r="AB228" s="31"/>
      <c r="AC228" s="31"/>
      <c r="AD228" s="31"/>
      <c r="AE228" s="31"/>
      <c r="AT228" s="16" t="s">
        <v>152</v>
      </c>
      <c r="AU228" s="16" t="s">
        <v>78</v>
      </c>
    </row>
    <row r="229" spans="1:65" s="2" customFormat="1" ht="38.4" x14ac:dyDescent="0.2">
      <c r="A229" s="31"/>
      <c r="B229" s="32"/>
      <c r="C229" s="31"/>
      <c r="D229" s="159" t="s">
        <v>154</v>
      </c>
      <c r="E229" s="31"/>
      <c r="F229" s="163" t="s">
        <v>360</v>
      </c>
      <c r="G229" s="31"/>
      <c r="H229" s="31"/>
      <c r="I229" s="85"/>
      <c r="J229" s="31"/>
      <c r="K229" s="31"/>
      <c r="L229" s="32"/>
      <c r="M229" s="161"/>
      <c r="N229" s="162"/>
      <c r="O229" s="52"/>
      <c r="P229" s="52"/>
      <c r="Q229" s="52"/>
      <c r="R229" s="52"/>
      <c r="S229" s="52"/>
      <c r="T229" s="53"/>
      <c r="U229" s="31"/>
      <c r="V229" s="31"/>
      <c r="W229" s="31"/>
      <c r="X229" s="31"/>
      <c r="Y229" s="31"/>
      <c r="Z229" s="31"/>
      <c r="AA229" s="31"/>
      <c r="AB229" s="31"/>
      <c r="AC229" s="31"/>
      <c r="AD229" s="31"/>
      <c r="AE229" s="31"/>
      <c r="AT229" s="16" t="s">
        <v>154</v>
      </c>
      <c r="AU229" s="16" t="s">
        <v>78</v>
      </c>
    </row>
    <row r="230" spans="1:65" s="2" customFormat="1" ht="19.2" x14ac:dyDescent="0.2">
      <c r="A230" s="31"/>
      <c r="B230" s="32"/>
      <c r="C230" s="31"/>
      <c r="D230" s="159" t="s">
        <v>172</v>
      </c>
      <c r="E230" s="31"/>
      <c r="F230" s="163" t="s">
        <v>361</v>
      </c>
      <c r="G230" s="31"/>
      <c r="H230" s="31"/>
      <c r="I230" s="85"/>
      <c r="J230" s="31"/>
      <c r="K230" s="31"/>
      <c r="L230" s="32"/>
      <c r="M230" s="161"/>
      <c r="N230" s="162"/>
      <c r="O230" s="52"/>
      <c r="P230" s="52"/>
      <c r="Q230" s="52"/>
      <c r="R230" s="52"/>
      <c r="S230" s="52"/>
      <c r="T230" s="53"/>
      <c r="U230" s="31"/>
      <c r="V230" s="31"/>
      <c r="W230" s="31"/>
      <c r="X230" s="31"/>
      <c r="Y230" s="31"/>
      <c r="Z230" s="31"/>
      <c r="AA230" s="31"/>
      <c r="AB230" s="31"/>
      <c r="AC230" s="31"/>
      <c r="AD230" s="31"/>
      <c r="AE230" s="31"/>
      <c r="AT230" s="16" t="s">
        <v>172</v>
      </c>
      <c r="AU230" s="16" t="s">
        <v>78</v>
      </c>
    </row>
    <row r="231" spans="1:65" s="2" customFormat="1" ht="16.5" customHeight="1" x14ac:dyDescent="0.2">
      <c r="A231" s="31"/>
      <c r="B231" s="145"/>
      <c r="C231" s="146" t="s">
        <v>362</v>
      </c>
      <c r="D231" s="146" t="s">
        <v>145</v>
      </c>
      <c r="E231" s="147" t="s">
        <v>363</v>
      </c>
      <c r="F231" s="148" t="s">
        <v>364</v>
      </c>
      <c r="G231" s="149" t="s">
        <v>184</v>
      </c>
      <c r="H231" s="150">
        <v>160.38</v>
      </c>
      <c r="I231" s="151"/>
      <c r="J231" s="152">
        <f>ROUND(I231*H231,2)</f>
        <v>0</v>
      </c>
      <c r="K231" s="148" t="s">
        <v>149</v>
      </c>
      <c r="L231" s="32"/>
      <c r="M231" s="153" t="s">
        <v>3</v>
      </c>
      <c r="N231" s="154" t="s">
        <v>42</v>
      </c>
      <c r="O231" s="52"/>
      <c r="P231" s="155">
        <f>O231*H231</f>
        <v>0</v>
      </c>
      <c r="Q231" s="155">
        <v>8.1600000000000006E-2</v>
      </c>
      <c r="R231" s="155">
        <f>Q231*H231</f>
        <v>13.087008000000001</v>
      </c>
      <c r="S231" s="155">
        <v>0</v>
      </c>
      <c r="T231" s="156">
        <f>S231*H231</f>
        <v>0</v>
      </c>
      <c r="U231" s="31"/>
      <c r="V231" s="31"/>
      <c r="W231" s="31"/>
      <c r="X231" s="31"/>
      <c r="Y231" s="31"/>
      <c r="Z231" s="31"/>
      <c r="AA231" s="31"/>
      <c r="AB231" s="31"/>
      <c r="AC231" s="31"/>
      <c r="AD231" s="31"/>
      <c r="AE231" s="31"/>
      <c r="AR231" s="157" t="s">
        <v>150</v>
      </c>
      <c r="AT231" s="157" t="s">
        <v>145</v>
      </c>
      <c r="AU231" s="157" t="s">
        <v>78</v>
      </c>
      <c r="AY231" s="16" t="s">
        <v>143</v>
      </c>
      <c r="BE231" s="158">
        <f>IF(N231="základní",J231,0)</f>
        <v>0</v>
      </c>
      <c r="BF231" s="158">
        <f>IF(N231="snížená",J231,0)</f>
        <v>0</v>
      </c>
      <c r="BG231" s="158">
        <f>IF(N231="zákl. přenesená",J231,0)</f>
        <v>0</v>
      </c>
      <c r="BH231" s="158">
        <f>IF(N231="sníž. přenesená",J231,0)</f>
        <v>0</v>
      </c>
      <c r="BI231" s="158">
        <f>IF(N231="nulová",J231,0)</f>
        <v>0</v>
      </c>
      <c r="BJ231" s="16" t="s">
        <v>76</v>
      </c>
      <c r="BK231" s="158">
        <f>ROUND(I231*H231,2)</f>
        <v>0</v>
      </c>
      <c r="BL231" s="16" t="s">
        <v>150</v>
      </c>
      <c r="BM231" s="157" t="s">
        <v>365</v>
      </c>
    </row>
    <row r="232" spans="1:65" s="2" customFormat="1" x14ac:dyDescent="0.2">
      <c r="A232" s="31"/>
      <c r="B232" s="32"/>
      <c r="C232" s="31"/>
      <c r="D232" s="159" t="s">
        <v>152</v>
      </c>
      <c r="E232" s="31"/>
      <c r="F232" s="160" t="s">
        <v>366</v>
      </c>
      <c r="G232" s="31"/>
      <c r="H232" s="31"/>
      <c r="I232" s="85"/>
      <c r="J232" s="31"/>
      <c r="K232" s="31"/>
      <c r="L232" s="32"/>
      <c r="M232" s="161"/>
      <c r="N232" s="162"/>
      <c r="O232" s="52"/>
      <c r="P232" s="52"/>
      <c r="Q232" s="52"/>
      <c r="R232" s="52"/>
      <c r="S232" s="52"/>
      <c r="T232" s="53"/>
      <c r="U232" s="31"/>
      <c r="V232" s="31"/>
      <c r="W232" s="31"/>
      <c r="X232" s="31"/>
      <c r="Y232" s="31"/>
      <c r="Z232" s="31"/>
      <c r="AA232" s="31"/>
      <c r="AB232" s="31"/>
      <c r="AC232" s="31"/>
      <c r="AD232" s="31"/>
      <c r="AE232" s="31"/>
      <c r="AT232" s="16" t="s">
        <v>152</v>
      </c>
      <c r="AU232" s="16" t="s">
        <v>78</v>
      </c>
    </row>
    <row r="233" spans="1:65" s="2" customFormat="1" ht="38.4" x14ac:dyDescent="0.2">
      <c r="A233" s="31"/>
      <c r="B233" s="32"/>
      <c r="C233" s="31"/>
      <c r="D233" s="159" t="s">
        <v>154</v>
      </c>
      <c r="E233" s="31"/>
      <c r="F233" s="163" t="s">
        <v>367</v>
      </c>
      <c r="G233" s="31"/>
      <c r="H233" s="31"/>
      <c r="I233" s="85"/>
      <c r="J233" s="31"/>
      <c r="K233" s="31"/>
      <c r="L233" s="32"/>
      <c r="M233" s="161"/>
      <c r="N233" s="162"/>
      <c r="O233" s="52"/>
      <c r="P233" s="52"/>
      <c r="Q233" s="52"/>
      <c r="R233" s="52"/>
      <c r="S233" s="52"/>
      <c r="T233" s="53"/>
      <c r="U233" s="31"/>
      <c r="V233" s="31"/>
      <c r="W233" s="31"/>
      <c r="X233" s="31"/>
      <c r="Y233" s="31"/>
      <c r="Z233" s="31"/>
      <c r="AA233" s="31"/>
      <c r="AB233" s="31"/>
      <c r="AC233" s="31"/>
      <c r="AD233" s="31"/>
      <c r="AE233" s="31"/>
      <c r="AT233" s="16" t="s">
        <v>154</v>
      </c>
      <c r="AU233" s="16" t="s">
        <v>78</v>
      </c>
    </row>
    <row r="234" spans="1:65" s="12" customFormat="1" ht="22.95" customHeight="1" x14ac:dyDescent="0.25">
      <c r="B234" s="132"/>
      <c r="D234" s="133" t="s">
        <v>70</v>
      </c>
      <c r="E234" s="143" t="s">
        <v>193</v>
      </c>
      <c r="F234" s="143" t="s">
        <v>368</v>
      </c>
      <c r="I234" s="135"/>
      <c r="J234" s="144">
        <f>BK234</f>
        <v>0</v>
      </c>
      <c r="L234" s="132"/>
      <c r="M234" s="137"/>
      <c r="N234" s="138"/>
      <c r="O234" s="138"/>
      <c r="P234" s="139">
        <f>SUM(P235:P237)</f>
        <v>0</v>
      </c>
      <c r="Q234" s="138"/>
      <c r="R234" s="139">
        <f>SUM(R235:R237)</f>
        <v>0</v>
      </c>
      <c r="S234" s="138"/>
      <c r="T234" s="140">
        <f>SUM(T235:T237)</f>
        <v>0</v>
      </c>
      <c r="AR234" s="133" t="s">
        <v>76</v>
      </c>
      <c r="AT234" s="141" t="s">
        <v>70</v>
      </c>
      <c r="AU234" s="141" t="s">
        <v>76</v>
      </c>
      <c r="AY234" s="133" t="s">
        <v>143</v>
      </c>
      <c r="BK234" s="142">
        <f>SUM(BK235:BK237)</f>
        <v>0</v>
      </c>
    </row>
    <row r="235" spans="1:65" s="2" customFormat="1" ht="16.5" customHeight="1" x14ac:dyDescent="0.2">
      <c r="A235" s="31"/>
      <c r="B235" s="145"/>
      <c r="C235" s="146" t="s">
        <v>369</v>
      </c>
      <c r="D235" s="146" t="s">
        <v>145</v>
      </c>
      <c r="E235" s="147" t="s">
        <v>370</v>
      </c>
      <c r="F235" s="148" t="s">
        <v>371</v>
      </c>
      <c r="G235" s="149" t="s">
        <v>196</v>
      </c>
      <c r="H235" s="150">
        <v>150.53200000000001</v>
      </c>
      <c r="I235" s="151"/>
      <c r="J235" s="152">
        <f>ROUND(I235*H235,2)</f>
        <v>0</v>
      </c>
      <c r="K235" s="148" t="s">
        <v>149</v>
      </c>
      <c r="L235" s="32"/>
      <c r="M235" s="153" t="s">
        <v>3</v>
      </c>
      <c r="N235" s="154" t="s">
        <v>42</v>
      </c>
      <c r="O235" s="52"/>
      <c r="P235" s="155">
        <f>O235*H235</f>
        <v>0</v>
      </c>
      <c r="Q235" s="155">
        <v>0</v>
      </c>
      <c r="R235" s="155">
        <f>Q235*H235</f>
        <v>0</v>
      </c>
      <c r="S235" s="155">
        <v>0</v>
      </c>
      <c r="T235" s="156">
        <f>S235*H235</f>
        <v>0</v>
      </c>
      <c r="U235" s="31"/>
      <c r="V235" s="31"/>
      <c r="W235" s="31"/>
      <c r="X235" s="31"/>
      <c r="Y235" s="31"/>
      <c r="Z235" s="31"/>
      <c r="AA235" s="31"/>
      <c r="AB235" s="31"/>
      <c r="AC235" s="31"/>
      <c r="AD235" s="31"/>
      <c r="AE235" s="31"/>
      <c r="AR235" s="157" t="s">
        <v>150</v>
      </c>
      <c r="AT235" s="157" t="s">
        <v>145</v>
      </c>
      <c r="AU235" s="157" t="s">
        <v>78</v>
      </c>
      <c r="AY235" s="16" t="s">
        <v>143</v>
      </c>
      <c r="BE235" s="158">
        <f>IF(N235="základní",J235,0)</f>
        <v>0</v>
      </c>
      <c r="BF235" s="158">
        <f>IF(N235="snížená",J235,0)</f>
        <v>0</v>
      </c>
      <c r="BG235" s="158">
        <f>IF(N235="zákl. přenesená",J235,0)</f>
        <v>0</v>
      </c>
      <c r="BH235" s="158">
        <f>IF(N235="sníž. přenesená",J235,0)</f>
        <v>0</v>
      </c>
      <c r="BI235" s="158">
        <f>IF(N235="nulová",J235,0)</f>
        <v>0</v>
      </c>
      <c r="BJ235" s="16" t="s">
        <v>76</v>
      </c>
      <c r="BK235" s="158">
        <f>ROUND(I235*H235,2)</f>
        <v>0</v>
      </c>
      <c r="BL235" s="16" t="s">
        <v>150</v>
      </c>
      <c r="BM235" s="157" t="s">
        <v>372</v>
      </c>
    </row>
    <row r="236" spans="1:65" s="2" customFormat="1" ht="19.2" x14ac:dyDescent="0.2">
      <c r="A236" s="31"/>
      <c r="B236" s="32"/>
      <c r="C236" s="31"/>
      <c r="D236" s="159" t="s">
        <v>152</v>
      </c>
      <c r="E236" s="31"/>
      <c r="F236" s="160" t="s">
        <v>373</v>
      </c>
      <c r="G236" s="31"/>
      <c r="H236" s="31"/>
      <c r="I236" s="85"/>
      <c r="J236" s="31"/>
      <c r="K236" s="31"/>
      <c r="L236" s="32"/>
      <c r="M236" s="161"/>
      <c r="N236" s="162"/>
      <c r="O236" s="52"/>
      <c r="P236" s="52"/>
      <c r="Q236" s="52"/>
      <c r="R236" s="52"/>
      <c r="S236" s="52"/>
      <c r="T236" s="53"/>
      <c r="U236" s="31"/>
      <c r="V236" s="31"/>
      <c r="W236" s="31"/>
      <c r="X236" s="31"/>
      <c r="Y236" s="31"/>
      <c r="Z236" s="31"/>
      <c r="AA236" s="31"/>
      <c r="AB236" s="31"/>
      <c r="AC236" s="31"/>
      <c r="AD236" s="31"/>
      <c r="AE236" s="31"/>
      <c r="AT236" s="16" t="s">
        <v>152</v>
      </c>
      <c r="AU236" s="16" t="s">
        <v>78</v>
      </c>
    </row>
    <row r="237" spans="1:65" s="2" customFormat="1" ht="57.6" x14ac:dyDescent="0.2">
      <c r="A237" s="31"/>
      <c r="B237" s="32"/>
      <c r="C237" s="31"/>
      <c r="D237" s="159" t="s">
        <v>154</v>
      </c>
      <c r="E237" s="31"/>
      <c r="F237" s="163" t="s">
        <v>374</v>
      </c>
      <c r="G237" s="31"/>
      <c r="H237" s="31"/>
      <c r="I237" s="85"/>
      <c r="J237" s="31"/>
      <c r="K237" s="31"/>
      <c r="L237" s="32"/>
      <c r="M237" s="161"/>
      <c r="N237" s="162"/>
      <c r="O237" s="52"/>
      <c r="P237" s="52"/>
      <c r="Q237" s="52"/>
      <c r="R237" s="52"/>
      <c r="S237" s="52"/>
      <c r="T237" s="53"/>
      <c r="U237" s="31"/>
      <c r="V237" s="31"/>
      <c r="W237" s="31"/>
      <c r="X237" s="31"/>
      <c r="Y237" s="31"/>
      <c r="Z237" s="31"/>
      <c r="AA237" s="31"/>
      <c r="AB237" s="31"/>
      <c r="AC237" s="31"/>
      <c r="AD237" s="31"/>
      <c r="AE237" s="31"/>
      <c r="AT237" s="16" t="s">
        <v>154</v>
      </c>
      <c r="AU237" s="16" t="s">
        <v>78</v>
      </c>
    </row>
    <row r="238" spans="1:65" s="12" customFormat="1" ht="22.95" customHeight="1" x14ac:dyDescent="0.25">
      <c r="B238" s="132"/>
      <c r="D238" s="133" t="s">
        <v>70</v>
      </c>
      <c r="E238" s="143" t="s">
        <v>200</v>
      </c>
      <c r="F238" s="143" t="s">
        <v>375</v>
      </c>
      <c r="I238" s="135"/>
      <c r="J238" s="144">
        <f>BK238</f>
        <v>0</v>
      </c>
      <c r="L238" s="132"/>
      <c r="M238" s="137"/>
      <c r="N238" s="138"/>
      <c r="O238" s="138"/>
      <c r="P238" s="139">
        <f>SUM(P239:P280)</f>
        <v>0</v>
      </c>
      <c r="Q238" s="138"/>
      <c r="R238" s="139">
        <f>SUM(R239:R280)</f>
        <v>2.1749199999999996E-2</v>
      </c>
      <c r="S238" s="138"/>
      <c r="T238" s="140">
        <f>SUM(T239:T280)</f>
        <v>5.6065999999999994</v>
      </c>
      <c r="AR238" s="133" t="s">
        <v>76</v>
      </c>
      <c r="AT238" s="141" t="s">
        <v>70</v>
      </c>
      <c r="AU238" s="141" t="s">
        <v>76</v>
      </c>
      <c r="AY238" s="133" t="s">
        <v>143</v>
      </c>
      <c r="BK238" s="142">
        <f>SUM(BK239:BK280)</f>
        <v>0</v>
      </c>
    </row>
    <row r="239" spans="1:65" s="2" customFormat="1" ht="16.5" customHeight="1" x14ac:dyDescent="0.2">
      <c r="A239" s="31"/>
      <c r="B239" s="145"/>
      <c r="C239" s="146" t="s">
        <v>376</v>
      </c>
      <c r="D239" s="146" t="s">
        <v>145</v>
      </c>
      <c r="E239" s="147" t="s">
        <v>377</v>
      </c>
      <c r="F239" s="148" t="s">
        <v>378</v>
      </c>
      <c r="G239" s="149" t="s">
        <v>184</v>
      </c>
      <c r="H239" s="150">
        <v>369.9</v>
      </c>
      <c r="I239" s="151"/>
      <c r="J239" s="152">
        <f>ROUND(I239*H239,2)</f>
        <v>0</v>
      </c>
      <c r="K239" s="148" t="s">
        <v>149</v>
      </c>
      <c r="L239" s="32"/>
      <c r="M239" s="153" t="s">
        <v>3</v>
      </c>
      <c r="N239" s="154" t="s">
        <v>42</v>
      </c>
      <c r="O239" s="52"/>
      <c r="P239" s="155">
        <f>O239*H239</f>
        <v>0</v>
      </c>
      <c r="Q239" s="155">
        <v>0</v>
      </c>
      <c r="R239" s="155">
        <f>Q239*H239</f>
        <v>0</v>
      </c>
      <c r="S239" s="155">
        <v>0</v>
      </c>
      <c r="T239" s="156">
        <f>S239*H239</f>
        <v>0</v>
      </c>
      <c r="U239" s="31"/>
      <c r="V239" s="31"/>
      <c r="W239" s="31"/>
      <c r="X239" s="31"/>
      <c r="Y239" s="31"/>
      <c r="Z239" s="31"/>
      <c r="AA239" s="31"/>
      <c r="AB239" s="31"/>
      <c r="AC239" s="31"/>
      <c r="AD239" s="31"/>
      <c r="AE239" s="31"/>
      <c r="AR239" s="157" t="s">
        <v>150</v>
      </c>
      <c r="AT239" s="157" t="s">
        <v>145</v>
      </c>
      <c r="AU239" s="157" t="s">
        <v>78</v>
      </c>
      <c r="AY239" s="16" t="s">
        <v>143</v>
      </c>
      <c r="BE239" s="158">
        <f>IF(N239="základní",J239,0)</f>
        <v>0</v>
      </c>
      <c r="BF239" s="158">
        <f>IF(N239="snížená",J239,0)</f>
        <v>0</v>
      </c>
      <c r="BG239" s="158">
        <f>IF(N239="zákl. přenesená",J239,0)</f>
        <v>0</v>
      </c>
      <c r="BH239" s="158">
        <f>IF(N239="sníž. přenesená",J239,0)</f>
        <v>0</v>
      </c>
      <c r="BI239" s="158">
        <f>IF(N239="nulová",J239,0)</f>
        <v>0</v>
      </c>
      <c r="BJ239" s="16" t="s">
        <v>76</v>
      </c>
      <c r="BK239" s="158">
        <f>ROUND(I239*H239,2)</f>
        <v>0</v>
      </c>
      <c r="BL239" s="16" t="s">
        <v>150</v>
      </c>
      <c r="BM239" s="157" t="s">
        <v>379</v>
      </c>
    </row>
    <row r="240" spans="1:65" s="2" customFormat="1" ht="19.2" x14ac:dyDescent="0.2">
      <c r="A240" s="31"/>
      <c r="B240" s="32"/>
      <c r="C240" s="31"/>
      <c r="D240" s="159" t="s">
        <v>152</v>
      </c>
      <c r="E240" s="31"/>
      <c r="F240" s="160" t="s">
        <v>380</v>
      </c>
      <c r="G240" s="31"/>
      <c r="H240" s="31"/>
      <c r="I240" s="85"/>
      <c r="J240" s="31"/>
      <c r="K240" s="31"/>
      <c r="L240" s="32"/>
      <c r="M240" s="161"/>
      <c r="N240" s="162"/>
      <c r="O240" s="52"/>
      <c r="P240" s="52"/>
      <c r="Q240" s="52"/>
      <c r="R240" s="52"/>
      <c r="S240" s="52"/>
      <c r="T240" s="53"/>
      <c r="U240" s="31"/>
      <c r="V240" s="31"/>
      <c r="W240" s="31"/>
      <c r="X240" s="31"/>
      <c r="Y240" s="31"/>
      <c r="Z240" s="31"/>
      <c r="AA240" s="31"/>
      <c r="AB240" s="31"/>
      <c r="AC240" s="31"/>
      <c r="AD240" s="31"/>
      <c r="AE240" s="31"/>
      <c r="AT240" s="16" t="s">
        <v>152</v>
      </c>
      <c r="AU240" s="16" t="s">
        <v>78</v>
      </c>
    </row>
    <row r="241" spans="1:65" s="2" customFormat="1" ht="57.6" x14ac:dyDescent="0.2">
      <c r="A241" s="31"/>
      <c r="B241" s="32"/>
      <c r="C241" s="31"/>
      <c r="D241" s="159" t="s">
        <v>154</v>
      </c>
      <c r="E241" s="31"/>
      <c r="F241" s="163" t="s">
        <v>381</v>
      </c>
      <c r="G241" s="31"/>
      <c r="H241" s="31"/>
      <c r="I241" s="85"/>
      <c r="J241" s="31"/>
      <c r="K241" s="31"/>
      <c r="L241" s="32"/>
      <c r="M241" s="161"/>
      <c r="N241" s="162"/>
      <c r="O241" s="52"/>
      <c r="P241" s="52"/>
      <c r="Q241" s="52"/>
      <c r="R241" s="52"/>
      <c r="S241" s="52"/>
      <c r="T241" s="53"/>
      <c r="U241" s="31"/>
      <c r="V241" s="31"/>
      <c r="W241" s="31"/>
      <c r="X241" s="31"/>
      <c r="Y241" s="31"/>
      <c r="Z241" s="31"/>
      <c r="AA241" s="31"/>
      <c r="AB241" s="31"/>
      <c r="AC241" s="31"/>
      <c r="AD241" s="31"/>
      <c r="AE241" s="31"/>
      <c r="AT241" s="16" t="s">
        <v>154</v>
      </c>
      <c r="AU241" s="16" t="s">
        <v>78</v>
      </c>
    </row>
    <row r="242" spans="1:65" s="2" customFormat="1" ht="16.5" customHeight="1" x14ac:dyDescent="0.2">
      <c r="A242" s="31"/>
      <c r="B242" s="145"/>
      <c r="C242" s="146" t="s">
        <v>382</v>
      </c>
      <c r="D242" s="146" t="s">
        <v>145</v>
      </c>
      <c r="E242" s="147" t="s">
        <v>383</v>
      </c>
      <c r="F242" s="148" t="s">
        <v>384</v>
      </c>
      <c r="G242" s="149" t="s">
        <v>184</v>
      </c>
      <c r="H242" s="150">
        <v>7398</v>
      </c>
      <c r="I242" s="151"/>
      <c r="J242" s="152">
        <f>ROUND(I242*H242,2)</f>
        <v>0</v>
      </c>
      <c r="K242" s="148" t="s">
        <v>149</v>
      </c>
      <c r="L242" s="32"/>
      <c r="M242" s="153" t="s">
        <v>3</v>
      </c>
      <c r="N242" s="154" t="s">
        <v>42</v>
      </c>
      <c r="O242" s="52"/>
      <c r="P242" s="155">
        <f>O242*H242</f>
        <v>0</v>
      </c>
      <c r="Q242" s="155">
        <v>0</v>
      </c>
      <c r="R242" s="155">
        <f>Q242*H242</f>
        <v>0</v>
      </c>
      <c r="S242" s="155">
        <v>0</v>
      </c>
      <c r="T242" s="156">
        <f>S242*H242</f>
        <v>0</v>
      </c>
      <c r="U242" s="31"/>
      <c r="V242" s="31"/>
      <c r="W242" s="31"/>
      <c r="X242" s="31"/>
      <c r="Y242" s="31"/>
      <c r="Z242" s="31"/>
      <c r="AA242" s="31"/>
      <c r="AB242" s="31"/>
      <c r="AC242" s="31"/>
      <c r="AD242" s="31"/>
      <c r="AE242" s="31"/>
      <c r="AR242" s="157" t="s">
        <v>150</v>
      </c>
      <c r="AT242" s="157" t="s">
        <v>145</v>
      </c>
      <c r="AU242" s="157" t="s">
        <v>78</v>
      </c>
      <c r="AY242" s="16" t="s">
        <v>143</v>
      </c>
      <c r="BE242" s="158">
        <f>IF(N242="základní",J242,0)</f>
        <v>0</v>
      </c>
      <c r="BF242" s="158">
        <f>IF(N242="snížená",J242,0)</f>
        <v>0</v>
      </c>
      <c r="BG242" s="158">
        <f>IF(N242="zákl. přenesená",J242,0)</f>
        <v>0</v>
      </c>
      <c r="BH242" s="158">
        <f>IF(N242="sníž. přenesená",J242,0)</f>
        <v>0</v>
      </c>
      <c r="BI242" s="158">
        <f>IF(N242="nulová",J242,0)</f>
        <v>0</v>
      </c>
      <c r="BJ242" s="16" t="s">
        <v>76</v>
      </c>
      <c r="BK242" s="158">
        <f>ROUND(I242*H242,2)</f>
        <v>0</v>
      </c>
      <c r="BL242" s="16" t="s">
        <v>150</v>
      </c>
      <c r="BM242" s="157" t="s">
        <v>385</v>
      </c>
    </row>
    <row r="243" spans="1:65" s="2" customFormat="1" ht="19.2" x14ac:dyDescent="0.2">
      <c r="A243" s="31"/>
      <c r="B243" s="32"/>
      <c r="C243" s="31"/>
      <c r="D243" s="159" t="s">
        <v>152</v>
      </c>
      <c r="E243" s="31"/>
      <c r="F243" s="160" t="s">
        <v>386</v>
      </c>
      <c r="G243" s="31"/>
      <c r="H243" s="31"/>
      <c r="I243" s="85"/>
      <c r="J243" s="31"/>
      <c r="K243" s="31"/>
      <c r="L243" s="32"/>
      <c r="M243" s="161"/>
      <c r="N243" s="162"/>
      <c r="O243" s="52"/>
      <c r="P243" s="52"/>
      <c r="Q243" s="52"/>
      <c r="R243" s="52"/>
      <c r="S243" s="52"/>
      <c r="T243" s="53"/>
      <c r="U243" s="31"/>
      <c r="V243" s="31"/>
      <c r="W243" s="31"/>
      <c r="X243" s="31"/>
      <c r="Y243" s="31"/>
      <c r="Z243" s="31"/>
      <c r="AA243" s="31"/>
      <c r="AB243" s="31"/>
      <c r="AC243" s="31"/>
      <c r="AD243" s="31"/>
      <c r="AE243" s="31"/>
      <c r="AT243" s="16" t="s">
        <v>152</v>
      </c>
      <c r="AU243" s="16" t="s">
        <v>78</v>
      </c>
    </row>
    <row r="244" spans="1:65" s="2" customFormat="1" ht="57.6" x14ac:dyDescent="0.2">
      <c r="A244" s="31"/>
      <c r="B244" s="32"/>
      <c r="C244" s="31"/>
      <c r="D244" s="159" t="s">
        <v>154</v>
      </c>
      <c r="E244" s="31"/>
      <c r="F244" s="163" t="s">
        <v>381</v>
      </c>
      <c r="G244" s="31"/>
      <c r="H244" s="31"/>
      <c r="I244" s="85"/>
      <c r="J244" s="31"/>
      <c r="K244" s="31"/>
      <c r="L244" s="32"/>
      <c r="M244" s="161"/>
      <c r="N244" s="162"/>
      <c r="O244" s="52"/>
      <c r="P244" s="52"/>
      <c r="Q244" s="52"/>
      <c r="R244" s="52"/>
      <c r="S244" s="52"/>
      <c r="T244" s="53"/>
      <c r="U244" s="31"/>
      <c r="V244" s="31"/>
      <c r="W244" s="31"/>
      <c r="X244" s="31"/>
      <c r="Y244" s="31"/>
      <c r="Z244" s="31"/>
      <c r="AA244" s="31"/>
      <c r="AB244" s="31"/>
      <c r="AC244" s="31"/>
      <c r="AD244" s="31"/>
      <c r="AE244" s="31"/>
      <c r="AT244" s="16" t="s">
        <v>154</v>
      </c>
      <c r="AU244" s="16" t="s">
        <v>78</v>
      </c>
    </row>
    <row r="245" spans="1:65" s="2" customFormat="1" ht="19.2" x14ac:dyDescent="0.2">
      <c r="A245" s="31"/>
      <c r="B245" s="32"/>
      <c r="C245" s="31"/>
      <c r="D245" s="159" t="s">
        <v>172</v>
      </c>
      <c r="E245" s="31"/>
      <c r="F245" s="163" t="s">
        <v>387</v>
      </c>
      <c r="G245" s="31"/>
      <c r="H245" s="31"/>
      <c r="I245" s="85"/>
      <c r="J245" s="31"/>
      <c r="K245" s="31"/>
      <c r="L245" s="32"/>
      <c r="M245" s="161"/>
      <c r="N245" s="162"/>
      <c r="O245" s="52"/>
      <c r="P245" s="52"/>
      <c r="Q245" s="52"/>
      <c r="R245" s="52"/>
      <c r="S245" s="52"/>
      <c r="T245" s="53"/>
      <c r="U245" s="31"/>
      <c r="V245" s="31"/>
      <c r="W245" s="31"/>
      <c r="X245" s="31"/>
      <c r="Y245" s="31"/>
      <c r="Z245" s="31"/>
      <c r="AA245" s="31"/>
      <c r="AB245" s="31"/>
      <c r="AC245" s="31"/>
      <c r="AD245" s="31"/>
      <c r="AE245" s="31"/>
      <c r="AT245" s="16" t="s">
        <v>172</v>
      </c>
      <c r="AU245" s="16" t="s">
        <v>78</v>
      </c>
    </row>
    <row r="246" spans="1:65" s="13" customFormat="1" x14ac:dyDescent="0.2">
      <c r="B246" s="174"/>
      <c r="D246" s="159" t="s">
        <v>353</v>
      </c>
      <c r="F246" s="175" t="s">
        <v>388</v>
      </c>
      <c r="H246" s="176">
        <v>7398</v>
      </c>
      <c r="I246" s="177"/>
      <c r="L246" s="174"/>
      <c r="M246" s="178"/>
      <c r="N246" s="179"/>
      <c r="O246" s="179"/>
      <c r="P246" s="179"/>
      <c r="Q246" s="179"/>
      <c r="R246" s="179"/>
      <c r="S246" s="179"/>
      <c r="T246" s="180"/>
      <c r="AT246" s="181" t="s">
        <v>353</v>
      </c>
      <c r="AU246" s="181" t="s">
        <v>78</v>
      </c>
      <c r="AV246" s="13" t="s">
        <v>78</v>
      </c>
      <c r="AW246" s="13" t="s">
        <v>4</v>
      </c>
      <c r="AX246" s="13" t="s">
        <v>76</v>
      </c>
      <c r="AY246" s="181" t="s">
        <v>143</v>
      </c>
    </row>
    <row r="247" spans="1:65" s="2" customFormat="1" ht="16.5" customHeight="1" x14ac:dyDescent="0.2">
      <c r="A247" s="31"/>
      <c r="B247" s="145"/>
      <c r="C247" s="146" t="s">
        <v>389</v>
      </c>
      <c r="D247" s="146" t="s">
        <v>145</v>
      </c>
      <c r="E247" s="147" t="s">
        <v>390</v>
      </c>
      <c r="F247" s="148" t="s">
        <v>391</v>
      </c>
      <c r="G247" s="149" t="s">
        <v>184</v>
      </c>
      <c r="H247" s="150">
        <v>369.9</v>
      </c>
      <c r="I247" s="151"/>
      <c r="J247" s="152">
        <f>ROUND(I247*H247,2)</f>
        <v>0</v>
      </c>
      <c r="K247" s="148" t="s">
        <v>149</v>
      </c>
      <c r="L247" s="32"/>
      <c r="M247" s="153" t="s">
        <v>3</v>
      </c>
      <c r="N247" s="154" t="s">
        <v>42</v>
      </c>
      <c r="O247" s="52"/>
      <c r="P247" s="155">
        <f>O247*H247</f>
        <v>0</v>
      </c>
      <c r="Q247" s="155">
        <v>0</v>
      </c>
      <c r="R247" s="155">
        <f>Q247*H247</f>
        <v>0</v>
      </c>
      <c r="S247" s="155">
        <v>0</v>
      </c>
      <c r="T247" s="156">
        <f>S247*H247</f>
        <v>0</v>
      </c>
      <c r="U247" s="31"/>
      <c r="V247" s="31"/>
      <c r="W247" s="31"/>
      <c r="X247" s="31"/>
      <c r="Y247" s="31"/>
      <c r="Z247" s="31"/>
      <c r="AA247" s="31"/>
      <c r="AB247" s="31"/>
      <c r="AC247" s="31"/>
      <c r="AD247" s="31"/>
      <c r="AE247" s="31"/>
      <c r="AR247" s="157" t="s">
        <v>150</v>
      </c>
      <c r="AT247" s="157" t="s">
        <v>145</v>
      </c>
      <c r="AU247" s="157" t="s">
        <v>78</v>
      </c>
      <c r="AY247" s="16" t="s">
        <v>143</v>
      </c>
      <c r="BE247" s="158">
        <f>IF(N247="základní",J247,0)</f>
        <v>0</v>
      </c>
      <c r="BF247" s="158">
        <f>IF(N247="snížená",J247,0)</f>
        <v>0</v>
      </c>
      <c r="BG247" s="158">
        <f>IF(N247="zákl. přenesená",J247,0)</f>
        <v>0</v>
      </c>
      <c r="BH247" s="158">
        <f>IF(N247="sníž. přenesená",J247,0)</f>
        <v>0</v>
      </c>
      <c r="BI247" s="158">
        <f>IF(N247="nulová",J247,0)</f>
        <v>0</v>
      </c>
      <c r="BJ247" s="16" t="s">
        <v>76</v>
      </c>
      <c r="BK247" s="158">
        <f>ROUND(I247*H247,2)</f>
        <v>0</v>
      </c>
      <c r="BL247" s="16" t="s">
        <v>150</v>
      </c>
      <c r="BM247" s="157" t="s">
        <v>392</v>
      </c>
    </row>
    <row r="248" spans="1:65" s="2" customFormat="1" ht="19.2" x14ac:dyDescent="0.2">
      <c r="A248" s="31"/>
      <c r="B248" s="32"/>
      <c r="C248" s="31"/>
      <c r="D248" s="159" t="s">
        <v>152</v>
      </c>
      <c r="E248" s="31"/>
      <c r="F248" s="160" t="s">
        <v>393</v>
      </c>
      <c r="G248" s="31"/>
      <c r="H248" s="31"/>
      <c r="I248" s="85"/>
      <c r="J248" s="31"/>
      <c r="K248" s="31"/>
      <c r="L248" s="32"/>
      <c r="M248" s="161"/>
      <c r="N248" s="162"/>
      <c r="O248" s="52"/>
      <c r="P248" s="52"/>
      <c r="Q248" s="52"/>
      <c r="R248" s="52"/>
      <c r="S248" s="52"/>
      <c r="T248" s="53"/>
      <c r="U248" s="31"/>
      <c r="V248" s="31"/>
      <c r="W248" s="31"/>
      <c r="X248" s="31"/>
      <c r="Y248" s="31"/>
      <c r="Z248" s="31"/>
      <c r="AA248" s="31"/>
      <c r="AB248" s="31"/>
      <c r="AC248" s="31"/>
      <c r="AD248" s="31"/>
      <c r="AE248" s="31"/>
      <c r="AT248" s="16" t="s">
        <v>152</v>
      </c>
      <c r="AU248" s="16" t="s">
        <v>78</v>
      </c>
    </row>
    <row r="249" spans="1:65" s="2" customFormat="1" ht="28.8" x14ac:dyDescent="0.2">
      <c r="A249" s="31"/>
      <c r="B249" s="32"/>
      <c r="C249" s="31"/>
      <c r="D249" s="159" t="s">
        <v>154</v>
      </c>
      <c r="E249" s="31"/>
      <c r="F249" s="163" t="s">
        <v>394</v>
      </c>
      <c r="G249" s="31"/>
      <c r="H249" s="31"/>
      <c r="I249" s="85"/>
      <c r="J249" s="31"/>
      <c r="K249" s="31"/>
      <c r="L249" s="32"/>
      <c r="M249" s="161"/>
      <c r="N249" s="162"/>
      <c r="O249" s="52"/>
      <c r="P249" s="52"/>
      <c r="Q249" s="52"/>
      <c r="R249" s="52"/>
      <c r="S249" s="52"/>
      <c r="T249" s="53"/>
      <c r="U249" s="31"/>
      <c r="V249" s="31"/>
      <c r="W249" s="31"/>
      <c r="X249" s="31"/>
      <c r="Y249" s="31"/>
      <c r="Z249" s="31"/>
      <c r="AA249" s="31"/>
      <c r="AB249" s="31"/>
      <c r="AC249" s="31"/>
      <c r="AD249" s="31"/>
      <c r="AE249" s="31"/>
      <c r="AT249" s="16" t="s">
        <v>154</v>
      </c>
      <c r="AU249" s="16" t="s">
        <v>78</v>
      </c>
    </row>
    <row r="250" spans="1:65" s="2" customFormat="1" ht="16.5" customHeight="1" x14ac:dyDescent="0.2">
      <c r="A250" s="31"/>
      <c r="B250" s="145"/>
      <c r="C250" s="146" t="s">
        <v>395</v>
      </c>
      <c r="D250" s="146" t="s">
        <v>145</v>
      </c>
      <c r="E250" s="147" t="s">
        <v>396</v>
      </c>
      <c r="F250" s="148" t="s">
        <v>397</v>
      </c>
      <c r="G250" s="149" t="s">
        <v>184</v>
      </c>
      <c r="H250" s="150">
        <v>369.9</v>
      </c>
      <c r="I250" s="151"/>
      <c r="J250" s="152">
        <f>ROUND(I250*H250,2)</f>
        <v>0</v>
      </c>
      <c r="K250" s="148" t="s">
        <v>149</v>
      </c>
      <c r="L250" s="32"/>
      <c r="M250" s="153" t="s">
        <v>3</v>
      </c>
      <c r="N250" s="154" t="s">
        <v>42</v>
      </c>
      <c r="O250" s="52"/>
      <c r="P250" s="155">
        <f>O250*H250</f>
        <v>0</v>
      </c>
      <c r="Q250" s="155">
        <v>0</v>
      </c>
      <c r="R250" s="155">
        <f>Q250*H250</f>
        <v>0</v>
      </c>
      <c r="S250" s="155">
        <v>0</v>
      </c>
      <c r="T250" s="156">
        <f>S250*H250</f>
        <v>0</v>
      </c>
      <c r="U250" s="31"/>
      <c r="V250" s="31"/>
      <c r="W250" s="31"/>
      <c r="X250" s="31"/>
      <c r="Y250" s="31"/>
      <c r="Z250" s="31"/>
      <c r="AA250" s="31"/>
      <c r="AB250" s="31"/>
      <c r="AC250" s="31"/>
      <c r="AD250" s="31"/>
      <c r="AE250" s="31"/>
      <c r="AR250" s="157" t="s">
        <v>150</v>
      </c>
      <c r="AT250" s="157" t="s">
        <v>145</v>
      </c>
      <c r="AU250" s="157" t="s">
        <v>78</v>
      </c>
      <c r="AY250" s="16" t="s">
        <v>143</v>
      </c>
      <c r="BE250" s="158">
        <f>IF(N250="základní",J250,0)</f>
        <v>0</v>
      </c>
      <c r="BF250" s="158">
        <f>IF(N250="snížená",J250,0)</f>
        <v>0</v>
      </c>
      <c r="BG250" s="158">
        <f>IF(N250="zákl. přenesená",J250,0)</f>
        <v>0</v>
      </c>
      <c r="BH250" s="158">
        <f>IF(N250="sníž. přenesená",J250,0)</f>
        <v>0</v>
      </c>
      <c r="BI250" s="158">
        <f>IF(N250="nulová",J250,0)</f>
        <v>0</v>
      </c>
      <c r="BJ250" s="16" t="s">
        <v>76</v>
      </c>
      <c r="BK250" s="158">
        <f>ROUND(I250*H250,2)</f>
        <v>0</v>
      </c>
      <c r="BL250" s="16" t="s">
        <v>150</v>
      </c>
      <c r="BM250" s="157" t="s">
        <v>398</v>
      </c>
    </row>
    <row r="251" spans="1:65" s="2" customFormat="1" x14ac:dyDescent="0.2">
      <c r="A251" s="31"/>
      <c r="B251" s="32"/>
      <c r="C251" s="31"/>
      <c r="D251" s="159" t="s">
        <v>152</v>
      </c>
      <c r="E251" s="31"/>
      <c r="F251" s="160" t="s">
        <v>399</v>
      </c>
      <c r="G251" s="31"/>
      <c r="H251" s="31"/>
      <c r="I251" s="85"/>
      <c r="J251" s="31"/>
      <c r="K251" s="31"/>
      <c r="L251" s="32"/>
      <c r="M251" s="161"/>
      <c r="N251" s="162"/>
      <c r="O251" s="52"/>
      <c r="P251" s="52"/>
      <c r="Q251" s="52"/>
      <c r="R251" s="52"/>
      <c r="S251" s="52"/>
      <c r="T251" s="53"/>
      <c r="U251" s="31"/>
      <c r="V251" s="31"/>
      <c r="W251" s="31"/>
      <c r="X251" s="31"/>
      <c r="Y251" s="31"/>
      <c r="Z251" s="31"/>
      <c r="AA251" s="31"/>
      <c r="AB251" s="31"/>
      <c r="AC251" s="31"/>
      <c r="AD251" s="31"/>
      <c r="AE251" s="31"/>
      <c r="AT251" s="16" t="s">
        <v>152</v>
      </c>
      <c r="AU251" s="16" t="s">
        <v>78</v>
      </c>
    </row>
    <row r="252" spans="1:65" s="2" customFormat="1" ht="38.4" x14ac:dyDescent="0.2">
      <c r="A252" s="31"/>
      <c r="B252" s="32"/>
      <c r="C252" s="31"/>
      <c r="D252" s="159" t="s">
        <v>154</v>
      </c>
      <c r="E252" s="31"/>
      <c r="F252" s="163" t="s">
        <v>400</v>
      </c>
      <c r="G252" s="31"/>
      <c r="H252" s="31"/>
      <c r="I252" s="85"/>
      <c r="J252" s="31"/>
      <c r="K252" s="31"/>
      <c r="L252" s="32"/>
      <c r="M252" s="161"/>
      <c r="N252" s="162"/>
      <c r="O252" s="52"/>
      <c r="P252" s="52"/>
      <c r="Q252" s="52"/>
      <c r="R252" s="52"/>
      <c r="S252" s="52"/>
      <c r="T252" s="53"/>
      <c r="U252" s="31"/>
      <c r="V252" s="31"/>
      <c r="W252" s="31"/>
      <c r="X252" s="31"/>
      <c r="Y252" s="31"/>
      <c r="Z252" s="31"/>
      <c r="AA252" s="31"/>
      <c r="AB252" s="31"/>
      <c r="AC252" s="31"/>
      <c r="AD252" s="31"/>
      <c r="AE252" s="31"/>
      <c r="AT252" s="16" t="s">
        <v>154</v>
      </c>
      <c r="AU252" s="16" t="s">
        <v>78</v>
      </c>
    </row>
    <row r="253" spans="1:65" s="2" customFormat="1" ht="16.5" customHeight="1" x14ac:dyDescent="0.2">
      <c r="A253" s="31"/>
      <c r="B253" s="145"/>
      <c r="C253" s="146" t="s">
        <v>401</v>
      </c>
      <c r="D253" s="146" t="s">
        <v>145</v>
      </c>
      <c r="E253" s="147" t="s">
        <v>402</v>
      </c>
      <c r="F253" s="148" t="s">
        <v>403</v>
      </c>
      <c r="G253" s="149" t="s">
        <v>184</v>
      </c>
      <c r="H253" s="150">
        <v>369.9</v>
      </c>
      <c r="I253" s="151"/>
      <c r="J253" s="152">
        <f>ROUND(I253*H253,2)</f>
        <v>0</v>
      </c>
      <c r="K253" s="148" t="s">
        <v>149</v>
      </c>
      <c r="L253" s="32"/>
      <c r="M253" s="153" t="s">
        <v>3</v>
      </c>
      <c r="N253" s="154" t="s">
        <v>42</v>
      </c>
      <c r="O253" s="52"/>
      <c r="P253" s="155">
        <f>O253*H253</f>
        <v>0</v>
      </c>
      <c r="Q253" s="155">
        <v>0</v>
      </c>
      <c r="R253" s="155">
        <f>Q253*H253</f>
        <v>0</v>
      </c>
      <c r="S253" s="155">
        <v>0</v>
      </c>
      <c r="T253" s="156">
        <f>S253*H253</f>
        <v>0</v>
      </c>
      <c r="U253" s="31"/>
      <c r="V253" s="31"/>
      <c r="W253" s="31"/>
      <c r="X253" s="31"/>
      <c r="Y253" s="31"/>
      <c r="Z253" s="31"/>
      <c r="AA253" s="31"/>
      <c r="AB253" s="31"/>
      <c r="AC253" s="31"/>
      <c r="AD253" s="31"/>
      <c r="AE253" s="31"/>
      <c r="AR253" s="157" t="s">
        <v>150</v>
      </c>
      <c r="AT253" s="157" t="s">
        <v>145</v>
      </c>
      <c r="AU253" s="157" t="s">
        <v>78</v>
      </c>
      <c r="AY253" s="16" t="s">
        <v>143</v>
      </c>
      <c r="BE253" s="158">
        <f>IF(N253="základní",J253,0)</f>
        <v>0</v>
      </c>
      <c r="BF253" s="158">
        <f>IF(N253="snížená",J253,0)</f>
        <v>0</v>
      </c>
      <c r="BG253" s="158">
        <f>IF(N253="zákl. přenesená",J253,0)</f>
        <v>0</v>
      </c>
      <c r="BH253" s="158">
        <f>IF(N253="sníž. přenesená",J253,0)</f>
        <v>0</v>
      </c>
      <c r="BI253" s="158">
        <f>IF(N253="nulová",J253,0)</f>
        <v>0</v>
      </c>
      <c r="BJ253" s="16" t="s">
        <v>76</v>
      </c>
      <c r="BK253" s="158">
        <f>ROUND(I253*H253,2)</f>
        <v>0</v>
      </c>
      <c r="BL253" s="16" t="s">
        <v>150</v>
      </c>
      <c r="BM253" s="157" t="s">
        <v>404</v>
      </c>
    </row>
    <row r="254" spans="1:65" s="2" customFormat="1" x14ac:dyDescent="0.2">
      <c r="A254" s="31"/>
      <c r="B254" s="32"/>
      <c r="C254" s="31"/>
      <c r="D254" s="159" t="s">
        <v>152</v>
      </c>
      <c r="E254" s="31"/>
      <c r="F254" s="160" t="s">
        <v>405</v>
      </c>
      <c r="G254" s="31"/>
      <c r="H254" s="31"/>
      <c r="I254" s="85"/>
      <c r="J254" s="31"/>
      <c r="K254" s="31"/>
      <c r="L254" s="32"/>
      <c r="M254" s="161"/>
      <c r="N254" s="162"/>
      <c r="O254" s="52"/>
      <c r="P254" s="52"/>
      <c r="Q254" s="52"/>
      <c r="R254" s="52"/>
      <c r="S254" s="52"/>
      <c r="T254" s="53"/>
      <c r="U254" s="31"/>
      <c r="V254" s="31"/>
      <c r="W254" s="31"/>
      <c r="X254" s="31"/>
      <c r="Y254" s="31"/>
      <c r="Z254" s="31"/>
      <c r="AA254" s="31"/>
      <c r="AB254" s="31"/>
      <c r="AC254" s="31"/>
      <c r="AD254" s="31"/>
      <c r="AE254" s="31"/>
      <c r="AT254" s="16" t="s">
        <v>152</v>
      </c>
      <c r="AU254" s="16" t="s">
        <v>78</v>
      </c>
    </row>
    <row r="255" spans="1:65" s="2" customFormat="1" ht="16.5" customHeight="1" x14ac:dyDescent="0.2">
      <c r="A255" s="31"/>
      <c r="B255" s="145"/>
      <c r="C255" s="146" t="s">
        <v>406</v>
      </c>
      <c r="D255" s="146" t="s">
        <v>145</v>
      </c>
      <c r="E255" s="147" t="s">
        <v>407</v>
      </c>
      <c r="F255" s="148" t="s">
        <v>408</v>
      </c>
      <c r="G255" s="149" t="s">
        <v>409</v>
      </c>
      <c r="H255" s="150">
        <v>1</v>
      </c>
      <c r="I255" s="151"/>
      <c r="J255" s="152">
        <f>ROUND(I255*H255,2)</f>
        <v>0</v>
      </c>
      <c r="K255" s="148" t="s">
        <v>149</v>
      </c>
      <c r="L255" s="32"/>
      <c r="M255" s="153" t="s">
        <v>3</v>
      </c>
      <c r="N255" s="154" t="s">
        <v>42</v>
      </c>
      <c r="O255" s="52"/>
      <c r="P255" s="155">
        <f>O255*H255</f>
        <v>0</v>
      </c>
      <c r="Q255" s="155">
        <v>1.2999999999999999E-4</v>
      </c>
      <c r="R255" s="155">
        <f>Q255*H255</f>
        <v>1.2999999999999999E-4</v>
      </c>
      <c r="S255" s="155">
        <v>0</v>
      </c>
      <c r="T255" s="156">
        <f>S255*H255</f>
        <v>0</v>
      </c>
      <c r="U255" s="31"/>
      <c r="V255" s="31"/>
      <c r="W255" s="31"/>
      <c r="X255" s="31"/>
      <c r="Y255" s="31"/>
      <c r="Z255" s="31"/>
      <c r="AA255" s="31"/>
      <c r="AB255" s="31"/>
      <c r="AC255" s="31"/>
      <c r="AD255" s="31"/>
      <c r="AE255" s="31"/>
      <c r="AR255" s="157" t="s">
        <v>150</v>
      </c>
      <c r="AT255" s="157" t="s">
        <v>145</v>
      </c>
      <c r="AU255" s="157" t="s">
        <v>78</v>
      </c>
      <c r="AY255" s="16" t="s">
        <v>143</v>
      </c>
      <c r="BE255" s="158">
        <f>IF(N255="základní",J255,0)</f>
        <v>0</v>
      </c>
      <c r="BF255" s="158">
        <f>IF(N255="snížená",J255,0)</f>
        <v>0</v>
      </c>
      <c r="BG255" s="158">
        <f>IF(N255="zákl. přenesená",J255,0)</f>
        <v>0</v>
      </c>
      <c r="BH255" s="158">
        <f>IF(N255="sníž. přenesená",J255,0)</f>
        <v>0</v>
      </c>
      <c r="BI255" s="158">
        <f>IF(N255="nulová",J255,0)</f>
        <v>0</v>
      </c>
      <c r="BJ255" s="16" t="s">
        <v>76</v>
      </c>
      <c r="BK255" s="158">
        <f>ROUND(I255*H255,2)</f>
        <v>0</v>
      </c>
      <c r="BL255" s="16" t="s">
        <v>150</v>
      </c>
      <c r="BM255" s="157" t="s">
        <v>410</v>
      </c>
    </row>
    <row r="256" spans="1:65" s="2" customFormat="1" x14ac:dyDescent="0.2">
      <c r="A256" s="31"/>
      <c r="B256" s="32"/>
      <c r="C256" s="31"/>
      <c r="D256" s="159" t="s">
        <v>152</v>
      </c>
      <c r="E256" s="31"/>
      <c r="F256" s="160" t="s">
        <v>411</v>
      </c>
      <c r="G256" s="31"/>
      <c r="H256" s="31"/>
      <c r="I256" s="85"/>
      <c r="J256" s="31"/>
      <c r="K256" s="31"/>
      <c r="L256" s="32"/>
      <c r="M256" s="161"/>
      <c r="N256" s="162"/>
      <c r="O256" s="52"/>
      <c r="P256" s="52"/>
      <c r="Q256" s="52"/>
      <c r="R256" s="52"/>
      <c r="S256" s="52"/>
      <c r="T256" s="53"/>
      <c r="U256" s="31"/>
      <c r="V256" s="31"/>
      <c r="W256" s="31"/>
      <c r="X256" s="31"/>
      <c r="Y256" s="31"/>
      <c r="Z256" s="31"/>
      <c r="AA256" s="31"/>
      <c r="AB256" s="31"/>
      <c r="AC256" s="31"/>
      <c r="AD256" s="31"/>
      <c r="AE256" s="31"/>
      <c r="AT256" s="16" t="s">
        <v>152</v>
      </c>
      <c r="AU256" s="16" t="s">
        <v>78</v>
      </c>
    </row>
    <row r="257" spans="1:65" s="2" customFormat="1" ht="48" x14ac:dyDescent="0.2">
      <c r="A257" s="31"/>
      <c r="B257" s="32"/>
      <c r="C257" s="31"/>
      <c r="D257" s="159" t="s">
        <v>154</v>
      </c>
      <c r="E257" s="31"/>
      <c r="F257" s="163" t="s">
        <v>412</v>
      </c>
      <c r="G257" s="31"/>
      <c r="H257" s="31"/>
      <c r="I257" s="85"/>
      <c r="J257" s="31"/>
      <c r="K257" s="31"/>
      <c r="L257" s="32"/>
      <c r="M257" s="161"/>
      <c r="N257" s="162"/>
      <c r="O257" s="52"/>
      <c r="P257" s="52"/>
      <c r="Q257" s="52"/>
      <c r="R257" s="52"/>
      <c r="S257" s="52"/>
      <c r="T257" s="53"/>
      <c r="U257" s="31"/>
      <c r="V257" s="31"/>
      <c r="W257" s="31"/>
      <c r="X257" s="31"/>
      <c r="Y257" s="31"/>
      <c r="Z257" s="31"/>
      <c r="AA257" s="31"/>
      <c r="AB257" s="31"/>
      <c r="AC257" s="31"/>
      <c r="AD257" s="31"/>
      <c r="AE257" s="31"/>
      <c r="AT257" s="16" t="s">
        <v>154</v>
      </c>
      <c r="AU257" s="16" t="s">
        <v>78</v>
      </c>
    </row>
    <row r="258" spans="1:65" s="2" customFormat="1" ht="16.5" customHeight="1" x14ac:dyDescent="0.2">
      <c r="A258" s="31"/>
      <c r="B258" s="145"/>
      <c r="C258" s="146" t="s">
        <v>413</v>
      </c>
      <c r="D258" s="146" t="s">
        <v>145</v>
      </c>
      <c r="E258" s="147" t="s">
        <v>414</v>
      </c>
      <c r="F258" s="148" t="s">
        <v>415</v>
      </c>
      <c r="G258" s="149" t="s">
        <v>184</v>
      </c>
      <c r="H258" s="150">
        <v>8.84</v>
      </c>
      <c r="I258" s="151"/>
      <c r="J258" s="152">
        <f>ROUND(I258*H258,2)</f>
        <v>0</v>
      </c>
      <c r="K258" s="148" t="s">
        <v>149</v>
      </c>
      <c r="L258" s="32"/>
      <c r="M258" s="153" t="s">
        <v>3</v>
      </c>
      <c r="N258" s="154" t="s">
        <v>42</v>
      </c>
      <c r="O258" s="52"/>
      <c r="P258" s="155">
        <f>O258*H258</f>
        <v>0</v>
      </c>
      <c r="Q258" s="155">
        <v>6.3000000000000003E-4</v>
      </c>
      <c r="R258" s="155">
        <f>Q258*H258</f>
        <v>5.5691999999999998E-3</v>
      </c>
      <c r="S258" s="155">
        <v>0</v>
      </c>
      <c r="T258" s="156">
        <f>S258*H258</f>
        <v>0</v>
      </c>
      <c r="U258" s="31"/>
      <c r="V258" s="31"/>
      <c r="W258" s="31"/>
      <c r="X258" s="31"/>
      <c r="Y258" s="31"/>
      <c r="Z258" s="31"/>
      <c r="AA258" s="31"/>
      <c r="AB258" s="31"/>
      <c r="AC258" s="31"/>
      <c r="AD258" s="31"/>
      <c r="AE258" s="31"/>
      <c r="AR258" s="157" t="s">
        <v>150</v>
      </c>
      <c r="AT258" s="157" t="s">
        <v>145</v>
      </c>
      <c r="AU258" s="157" t="s">
        <v>78</v>
      </c>
      <c r="AY258" s="16" t="s">
        <v>143</v>
      </c>
      <c r="BE258" s="158">
        <f>IF(N258="základní",J258,0)</f>
        <v>0</v>
      </c>
      <c r="BF258" s="158">
        <f>IF(N258="snížená",J258,0)</f>
        <v>0</v>
      </c>
      <c r="BG258" s="158">
        <f>IF(N258="zákl. přenesená",J258,0)</f>
        <v>0</v>
      </c>
      <c r="BH258" s="158">
        <f>IF(N258="sníž. přenesená",J258,0)</f>
        <v>0</v>
      </c>
      <c r="BI258" s="158">
        <f>IF(N258="nulová",J258,0)</f>
        <v>0</v>
      </c>
      <c r="BJ258" s="16" t="s">
        <v>76</v>
      </c>
      <c r="BK258" s="158">
        <f>ROUND(I258*H258,2)</f>
        <v>0</v>
      </c>
      <c r="BL258" s="16" t="s">
        <v>150</v>
      </c>
      <c r="BM258" s="157" t="s">
        <v>416</v>
      </c>
    </row>
    <row r="259" spans="1:65" s="2" customFormat="1" ht="19.2" x14ac:dyDescent="0.2">
      <c r="A259" s="31"/>
      <c r="B259" s="32"/>
      <c r="C259" s="31"/>
      <c r="D259" s="159" t="s">
        <v>152</v>
      </c>
      <c r="E259" s="31"/>
      <c r="F259" s="160" t="s">
        <v>417</v>
      </c>
      <c r="G259" s="31"/>
      <c r="H259" s="31"/>
      <c r="I259" s="85"/>
      <c r="J259" s="31"/>
      <c r="K259" s="31"/>
      <c r="L259" s="32"/>
      <c r="M259" s="161"/>
      <c r="N259" s="162"/>
      <c r="O259" s="52"/>
      <c r="P259" s="52"/>
      <c r="Q259" s="52"/>
      <c r="R259" s="52"/>
      <c r="S259" s="52"/>
      <c r="T259" s="53"/>
      <c r="U259" s="31"/>
      <c r="V259" s="31"/>
      <c r="W259" s="31"/>
      <c r="X259" s="31"/>
      <c r="Y259" s="31"/>
      <c r="Z259" s="31"/>
      <c r="AA259" s="31"/>
      <c r="AB259" s="31"/>
      <c r="AC259" s="31"/>
      <c r="AD259" s="31"/>
      <c r="AE259" s="31"/>
      <c r="AT259" s="16" t="s">
        <v>152</v>
      </c>
      <c r="AU259" s="16" t="s">
        <v>78</v>
      </c>
    </row>
    <row r="260" spans="1:65" s="2" customFormat="1" ht="16.5" customHeight="1" x14ac:dyDescent="0.2">
      <c r="A260" s="31"/>
      <c r="B260" s="145"/>
      <c r="C260" s="146" t="s">
        <v>418</v>
      </c>
      <c r="D260" s="146" t="s">
        <v>145</v>
      </c>
      <c r="E260" s="147" t="s">
        <v>419</v>
      </c>
      <c r="F260" s="148" t="s">
        <v>420</v>
      </c>
      <c r="G260" s="149" t="s">
        <v>221</v>
      </c>
      <c r="H260" s="150">
        <v>1</v>
      </c>
      <c r="I260" s="151"/>
      <c r="J260" s="152">
        <f>ROUND(I260*H260,2)</f>
        <v>0</v>
      </c>
      <c r="K260" s="148" t="s">
        <v>149</v>
      </c>
      <c r="L260" s="32"/>
      <c r="M260" s="153" t="s">
        <v>3</v>
      </c>
      <c r="N260" s="154" t="s">
        <v>42</v>
      </c>
      <c r="O260" s="52"/>
      <c r="P260" s="155">
        <f>O260*H260</f>
        <v>0</v>
      </c>
      <c r="Q260" s="155">
        <v>1.8000000000000001E-4</v>
      </c>
      <c r="R260" s="155">
        <f>Q260*H260</f>
        <v>1.8000000000000001E-4</v>
      </c>
      <c r="S260" s="155">
        <v>0</v>
      </c>
      <c r="T260" s="156">
        <f>S260*H260</f>
        <v>0</v>
      </c>
      <c r="U260" s="31"/>
      <c r="V260" s="31"/>
      <c r="W260" s="31"/>
      <c r="X260" s="31"/>
      <c r="Y260" s="31"/>
      <c r="Z260" s="31"/>
      <c r="AA260" s="31"/>
      <c r="AB260" s="31"/>
      <c r="AC260" s="31"/>
      <c r="AD260" s="31"/>
      <c r="AE260" s="31"/>
      <c r="AR260" s="157" t="s">
        <v>150</v>
      </c>
      <c r="AT260" s="157" t="s">
        <v>145</v>
      </c>
      <c r="AU260" s="157" t="s">
        <v>78</v>
      </c>
      <c r="AY260" s="16" t="s">
        <v>143</v>
      </c>
      <c r="BE260" s="158">
        <f>IF(N260="základní",J260,0)</f>
        <v>0</v>
      </c>
      <c r="BF260" s="158">
        <f>IF(N260="snížená",J260,0)</f>
        <v>0</v>
      </c>
      <c r="BG260" s="158">
        <f>IF(N260="zákl. přenesená",J260,0)</f>
        <v>0</v>
      </c>
      <c r="BH260" s="158">
        <f>IF(N260="sníž. přenesená",J260,0)</f>
        <v>0</v>
      </c>
      <c r="BI260" s="158">
        <f>IF(N260="nulová",J260,0)</f>
        <v>0</v>
      </c>
      <c r="BJ260" s="16" t="s">
        <v>76</v>
      </c>
      <c r="BK260" s="158">
        <f>ROUND(I260*H260,2)</f>
        <v>0</v>
      </c>
      <c r="BL260" s="16" t="s">
        <v>150</v>
      </c>
      <c r="BM260" s="157" t="s">
        <v>421</v>
      </c>
    </row>
    <row r="261" spans="1:65" s="2" customFormat="1" x14ac:dyDescent="0.2">
      <c r="A261" s="31"/>
      <c r="B261" s="32"/>
      <c r="C261" s="31"/>
      <c r="D261" s="159" t="s">
        <v>152</v>
      </c>
      <c r="E261" s="31"/>
      <c r="F261" s="160" t="s">
        <v>422</v>
      </c>
      <c r="G261" s="31"/>
      <c r="H261" s="31"/>
      <c r="I261" s="85"/>
      <c r="J261" s="31"/>
      <c r="K261" s="31"/>
      <c r="L261" s="32"/>
      <c r="M261" s="161"/>
      <c r="N261" s="162"/>
      <c r="O261" s="52"/>
      <c r="P261" s="52"/>
      <c r="Q261" s="52"/>
      <c r="R261" s="52"/>
      <c r="S261" s="52"/>
      <c r="T261" s="53"/>
      <c r="U261" s="31"/>
      <c r="V261" s="31"/>
      <c r="W261" s="31"/>
      <c r="X261" s="31"/>
      <c r="Y261" s="31"/>
      <c r="Z261" s="31"/>
      <c r="AA261" s="31"/>
      <c r="AB261" s="31"/>
      <c r="AC261" s="31"/>
      <c r="AD261" s="31"/>
      <c r="AE261" s="31"/>
      <c r="AT261" s="16" t="s">
        <v>152</v>
      </c>
      <c r="AU261" s="16" t="s">
        <v>78</v>
      </c>
    </row>
    <row r="262" spans="1:65" s="2" customFormat="1" ht="67.2" x14ac:dyDescent="0.2">
      <c r="A262" s="31"/>
      <c r="B262" s="32"/>
      <c r="C262" s="31"/>
      <c r="D262" s="159" t="s">
        <v>154</v>
      </c>
      <c r="E262" s="31"/>
      <c r="F262" s="163" t="s">
        <v>423</v>
      </c>
      <c r="G262" s="31"/>
      <c r="H262" s="31"/>
      <c r="I262" s="85"/>
      <c r="J262" s="31"/>
      <c r="K262" s="31"/>
      <c r="L262" s="32"/>
      <c r="M262" s="161"/>
      <c r="N262" s="162"/>
      <c r="O262" s="52"/>
      <c r="P262" s="52"/>
      <c r="Q262" s="52"/>
      <c r="R262" s="52"/>
      <c r="S262" s="52"/>
      <c r="T262" s="53"/>
      <c r="U262" s="31"/>
      <c r="V262" s="31"/>
      <c r="W262" s="31"/>
      <c r="X262" s="31"/>
      <c r="Y262" s="31"/>
      <c r="Z262" s="31"/>
      <c r="AA262" s="31"/>
      <c r="AB262" s="31"/>
      <c r="AC262" s="31"/>
      <c r="AD262" s="31"/>
      <c r="AE262" s="31"/>
      <c r="AT262" s="16" t="s">
        <v>154</v>
      </c>
      <c r="AU262" s="16" t="s">
        <v>78</v>
      </c>
    </row>
    <row r="263" spans="1:65" s="2" customFormat="1" ht="16.5" customHeight="1" x14ac:dyDescent="0.2">
      <c r="A263" s="31"/>
      <c r="B263" s="145"/>
      <c r="C263" s="164" t="s">
        <v>424</v>
      </c>
      <c r="D263" s="164" t="s">
        <v>261</v>
      </c>
      <c r="E263" s="165" t="s">
        <v>425</v>
      </c>
      <c r="F263" s="166" t="s">
        <v>426</v>
      </c>
      <c r="G263" s="167" t="s">
        <v>221</v>
      </c>
      <c r="H263" s="168">
        <v>1</v>
      </c>
      <c r="I263" s="169"/>
      <c r="J263" s="170">
        <f>ROUND(I263*H263,2)</f>
        <v>0</v>
      </c>
      <c r="K263" s="166" t="s">
        <v>149</v>
      </c>
      <c r="L263" s="171"/>
      <c r="M263" s="172" t="s">
        <v>3</v>
      </c>
      <c r="N263" s="173" t="s">
        <v>42</v>
      </c>
      <c r="O263" s="52"/>
      <c r="P263" s="155">
        <f>O263*H263</f>
        <v>0</v>
      </c>
      <c r="Q263" s="155">
        <v>1.2E-2</v>
      </c>
      <c r="R263" s="155">
        <f>Q263*H263</f>
        <v>1.2E-2</v>
      </c>
      <c r="S263" s="155">
        <v>0</v>
      </c>
      <c r="T263" s="156">
        <f>S263*H263</f>
        <v>0</v>
      </c>
      <c r="U263" s="31"/>
      <c r="V263" s="31"/>
      <c r="W263" s="31"/>
      <c r="X263" s="31"/>
      <c r="Y263" s="31"/>
      <c r="Z263" s="31"/>
      <c r="AA263" s="31"/>
      <c r="AB263" s="31"/>
      <c r="AC263" s="31"/>
      <c r="AD263" s="31"/>
      <c r="AE263" s="31"/>
      <c r="AR263" s="157" t="s">
        <v>193</v>
      </c>
      <c r="AT263" s="157" t="s">
        <v>261</v>
      </c>
      <c r="AU263" s="157" t="s">
        <v>78</v>
      </c>
      <c r="AY263" s="16" t="s">
        <v>143</v>
      </c>
      <c r="BE263" s="158">
        <f>IF(N263="základní",J263,0)</f>
        <v>0</v>
      </c>
      <c r="BF263" s="158">
        <f>IF(N263="snížená",J263,0)</f>
        <v>0</v>
      </c>
      <c r="BG263" s="158">
        <f>IF(N263="zákl. přenesená",J263,0)</f>
        <v>0</v>
      </c>
      <c r="BH263" s="158">
        <f>IF(N263="sníž. přenesená",J263,0)</f>
        <v>0</v>
      </c>
      <c r="BI263" s="158">
        <f>IF(N263="nulová",J263,0)</f>
        <v>0</v>
      </c>
      <c r="BJ263" s="16" t="s">
        <v>76</v>
      </c>
      <c r="BK263" s="158">
        <f>ROUND(I263*H263,2)</f>
        <v>0</v>
      </c>
      <c r="BL263" s="16" t="s">
        <v>150</v>
      </c>
      <c r="BM263" s="157" t="s">
        <v>427</v>
      </c>
    </row>
    <row r="264" spans="1:65" s="2" customFormat="1" x14ac:dyDescent="0.2">
      <c r="A264" s="31"/>
      <c r="B264" s="32"/>
      <c r="C264" s="31"/>
      <c r="D264" s="159" t="s">
        <v>152</v>
      </c>
      <c r="E264" s="31"/>
      <c r="F264" s="160" t="s">
        <v>428</v>
      </c>
      <c r="G264" s="31"/>
      <c r="H264" s="31"/>
      <c r="I264" s="85"/>
      <c r="J264" s="31"/>
      <c r="K264" s="31"/>
      <c r="L264" s="32"/>
      <c r="M264" s="161"/>
      <c r="N264" s="162"/>
      <c r="O264" s="52"/>
      <c r="P264" s="52"/>
      <c r="Q264" s="52"/>
      <c r="R264" s="52"/>
      <c r="S264" s="52"/>
      <c r="T264" s="53"/>
      <c r="U264" s="31"/>
      <c r="V264" s="31"/>
      <c r="W264" s="31"/>
      <c r="X264" s="31"/>
      <c r="Y264" s="31"/>
      <c r="Z264" s="31"/>
      <c r="AA264" s="31"/>
      <c r="AB264" s="31"/>
      <c r="AC264" s="31"/>
      <c r="AD264" s="31"/>
      <c r="AE264" s="31"/>
      <c r="AT264" s="16" t="s">
        <v>152</v>
      </c>
      <c r="AU264" s="16" t="s">
        <v>78</v>
      </c>
    </row>
    <row r="265" spans="1:65" s="2" customFormat="1" ht="16.5" customHeight="1" x14ac:dyDescent="0.2">
      <c r="A265" s="31"/>
      <c r="B265" s="145"/>
      <c r="C265" s="164" t="s">
        <v>429</v>
      </c>
      <c r="D265" s="164" t="s">
        <v>261</v>
      </c>
      <c r="E265" s="165" t="s">
        <v>430</v>
      </c>
      <c r="F265" s="166" t="s">
        <v>431</v>
      </c>
      <c r="G265" s="167" t="s">
        <v>409</v>
      </c>
      <c r="H265" s="168">
        <v>1</v>
      </c>
      <c r="I265" s="169"/>
      <c r="J265" s="170">
        <f>ROUND(I265*H265,2)</f>
        <v>0</v>
      </c>
      <c r="K265" s="166" t="s">
        <v>149</v>
      </c>
      <c r="L265" s="171"/>
      <c r="M265" s="172" t="s">
        <v>3</v>
      </c>
      <c r="N265" s="173" t="s">
        <v>42</v>
      </c>
      <c r="O265" s="52"/>
      <c r="P265" s="155">
        <f>O265*H265</f>
        <v>0</v>
      </c>
      <c r="Q265" s="155">
        <v>0</v>
      </c>
      <c r="R265" s="155">
        <f>Q265*H265</f>
        <v>0</v>
      </c>
      <c r="S265" s="155">
        <v>0</v>
      </c>
      <c r="T265" s="156">
        <f>S265*H265</f>
        <v>0</v>
      </c>
      <c r="U265" s="31"/>
      <c r="V265" s="31"/>
      <c r="W265" s="31"/>
      <c r="X265" s="31"/>
      <c r="Y265" s="31"/>
      <c r="Z265" s="31"/>
      <c r="AA265" s="31"/>
      <c r="AB265" s="31"/>
      <c r="AC265" s="31"/>
      <c r="AD265" s="31"/>
      <c r="AE265" s="31"/>
      <c r="AR265" s="157" t="s">
        <v>193</v>
      </c>
      <c r="AT265" s="157" t="s">
        <v>261</v>
      </c>
      <c r="AU265" s="157" t="s">
        <v>78</v>
      </c>
      <c r="AY265" s="16" t="s">
        <v>143</v>
      </c>
      <c r="BE265" s="158">
        <f>IF(N265="základní",J265,0)</f>
        <v>0</v>
      </c>
      <c r="BF265" s="158">
        <f>IF(N265="snížená",J265,0)</f>
        <v>0</v>
      </c>
      <c r="BG265" s="158">
        <f>IF(N265="zákl. přenesená",J265,0)</f>
        <v>0</v>
      </c>
      <c r="BH265" s="158">
        <f>IF(N265="sníž. přenesená",J265,0)</f>
        <v>0</v>
      </c>
      <c r="BI265" s="158">
        <f>IF(N265="nulová",J265,0)</f>
        <v>0</v>
      </c>
      <c r="BJ265" s="16" t="s">
        <v>76</v>
      </c>
      <c r="BK265" s="158">
        <f>ROUND(I265*H265,2)</f>
        <v>0</v>
      </c>
      <c r="BL265" s="16" t="s">
        <v>150</v>
      </c>
      <c r="BM265" s="157" t="s">
        <v>432</v>
      </c>
    </row>
    <row r="266" spans="1:65" s="2" customFormat="1" x14ac:dyDescent="0.2">
      <c r="A266" s="31"/>
      <c r="B266" s="32"/>
      <c r="C266" s="31"/>
      <c r="D266" s="159" t="s">
        <v>152</v>
      </c>
      <c r="E266" s="31"/>
      <c r="F266" s="160" t="s">
        <v>433</v>
      </c>
      <c r="G266" s="31"/>
      <c r="H266" s="31"/>
      <c r="I266" s="85"/>
      <c r="J266" s="31"/>
      <c r="K266" s="31"/>
      <c r="L266" s="32"/>
      <c r="M266" s="161"/>
      <c r="N266" s="162"/>
      <c r="O266" s="52"/>
      <c r="P266" s="52"/>
      <c r="Q266" s="52"/>
      <c r="R266" s="52"/>
      <c r="S266" s="52"/>
      <c r="T266" s="53"/>
      <c r="U266" s="31"/>
      <c r="V266" s="31"/>
      <c r="W266" s="31"/>
      <c r="X266" s="31"/>
      <c r="Y266" s="31"/>
      <c r="Z266" s="31"/>
      <c r="AA266" s="31"/>
      <c r="AB266" s="31"/>
      <c r="AC266" s="31"/>
      <c r="AD266" s="31"/>
      <c r="AE266" s="31"/>
      <c r="AT266" s="16" t="s">
        <v>152</v>
      </c>
      <c r="AU266" s="16" t="s">
        <v>78</v>
      </c>
    </row>
    <row r="267" spans="1:65" s="2" customFormat="1" ht="16.5" customHeight="1" x14ac:dyDescent="0.2">
      <c r="A267" s="31"/>
      <c r="B267" s="145"/>
      <c r="C267" s="146" t="s">
        <v>434</v>
      </c>
      <c r="D267" s="146" t="s">
        <v>145</v>
      </c>
      <c r="E267" s="147" t="s">
        <v>435</v>
      </c>
      <c r="F267" s="148" t="s">
        <v>436</v>
      </c>
      <c r="G267" s="149" t="s">
        <v>163</v>
      </c>
      <c r="H267" s="150">
        <v>1.7</v>
      </c>
      <c r="I267" s="151"/>
      <c r="J267" s="152">
        <f>ROUND(I267*H267,2)</f>
        <v>0</v>
      </c>
      <c r="K267" s="148" t="s">
        <v>149</v>
      </c>
      <c r="L267" s="32"/>
      <c r="M267" s="153" t="s">
        <v>3</v>
      </c>
      <c r="N267" s="154" t="s">
        <v>42</v>
      </c>
      <c r="O267" s="52"/>
      <c r="P267" s="155">
        <f>O267*H267</f>
        <v>0</v>
      </c>
      <c r="Q267" s="155">
        <v>0</v>
      </c>
      <c r="R267" s="155">
        <f>Q267*H267</f>
        <v>0</v>
      </c>
      <c r="S267" s="155">
        <v>2.4</v>
      </c>
      <c r="T267" s="156">
        <f>S267*H267</f>
        <v>4.08</v>
      </c>
      <c r="U267" s="31"/>
      <c r="V267" s="31"/>
      <c r="W267" s="31"/>
      <c r="X267" s="31"/>
      <c r="Y267" s="31"/>
      <c r="Z267" s="31"/>
      <c r="AA267" s="31"/>
      <c r="AB267" s="31"/>
      <c r="AC267" s="31"/>
      <c r="AD267" s="31"/>
      <c r="AE267" s="31"/>
      <c r="AR267" s="157" t="s">
        <v>150</v>
      </c>
      <c r="AT267" s="157" t="s">
        <v>145</v>
      </c>
      <c r="AU267" s="157" t="s">
        <v>78</v>
      </c>
      <c r="AY267" s="16" t="s">
        <v>143</v>
      </c>
      <c r="BE267" s="158">
        <f>IF(N267="základní",J267,0)</f>
        <v>0</v>
      </c>
      <c r="BF267" s="158">
        <f>IF(N267="snížená",J267,0)</f>
        <v>0</v>
      </c>
      <c r="BG267" s="158">
        <f>IF(N267="zákl. přenesená",J267,0)</f>
        <v>0</v>
      </c>
      <c r="BH267" s="158">
        <f>IF(N267="sníž. přenesená",J267,0)</f>
        <v>0</v>
      </c>
      <c r="BI267" s="158">
        <f>IF(N267="nulová",J267,0)</f>
        <v>0</v>
      </c>
      <c r="BJ267" s="16" t="s">
        <v>76</v>
      </c>
      <c r="BK267" s="158">
        <f>ROUND(I267*H267,2)</f>
        <v>0</v>
      </c>
      <c r="BL267" s="16" t="s">
        <v>150</v>
      </c>
      <c r="BM267" s="157" t="s">
        <v>437</v>
      </c>
    </row>
    <row r="268" spans="1:65" s="2" customFormat="1" x14ac:dyDescent="0.2">
      <c r="A268" s="31"/>
      <c r="B268" s="32"/>
      <c r="C268" s="31"/>
      <c r="D268" s="159" t="s">
        <v>152</v>
      </c>
      <c r="E268" s="31"/>
      <c r="F268" s="160" t="s">
        <v>438</v>
      </c>
      <c r="G268" s="31"/>
      <c r="H268" s="31"/>
      <c r="I268" s="85"/>
      <c r="J268" s="31"/>
      <c r="K268" s="31"/>
      <c r="L268" s="32"/>
      <c r="M268" s="161"/>
      <c r="N268" s="162"/>
      <c r="O268" s="52"/>
      <c r="P268" s="52"/>
      <c r="Q268" s="52"/>
      <c r="R268" s="52"/>
      <c r="S268" s="52"/>
      <c r="T268" s="53"/>
      <c r="U268" s="31"/>
      <c r="V268" s="31"/>
      <c r="W268" s="31"/>
      <c r="X268" s="31"/>
      <c r="Y268" s="31"/>
      <c r="Z268" s="31"/>
      <c r="AA268" s="31"/>
      <c r="AB268" s="31"/>
      <c r="AC268" s="31"/>
      <c r="AD268" s="31"/>
      <c r="AE268" s="31"/>
      <c r="AT268" s="16" t="s">
        <v>152</v>
      </c>
      <c r="AU268" s="16" t="s">
        <v>78</v>
      </c>
    </row>
    <row r="269" spans="1:65" s="2" customFormat="1" ht="28.8" x14ac:dyDescent="0.2">
      <c r="A269" s="31"/>
      <c r="B269" s="32"/>
      <c r="C269" s="31"/>
      <c r="D269" s="159" t="s">
        <v>154</v>
      </c>
      <c r="E269" s="31"/>
      <c r="F269" s="163" t="s">
        <v>439</v>
      </c>
      <c r="G269" s="31"/>
      <c r="H269" s="31"/>
      <c r="I269" s="85"/>
      <c r="J269" s="31"/>
      <c r="K269" s="31"/>
      <c r="L269" s="32"/>
      <c r="M269" s="161"/>
      <c r="N269" s="162"/>
      <c r="O269" s="52"/>
      <c r="P269" s="52"/>
      <c r="Q269" s="52"/>
      <c r="R269" s="52"/>
      <c r="S269" s="52"/>
      <c r="T269" s="53"/>
      <c r="U269" s="31"/>
      <c r="V269" s="31"/>
      <c r="W269" s="31"/>
      <c r="X269" s="31"/>
      <c r="Y269" s="31"/>
      <c r="Z269" s="31"/>
      <c r="AA269" s="31"/>
      <c r="AB269" s="31"/>
      <c r="AC269" s="31"/>
      <c r="AD269" s="31"/>
      <c r="AE269" s="31"/>
      <c r="AT269" s="16" t="s">
        <v>154</v>
      </c>
      <c r="AU269" s="16" t="s">
        <v>78</v>
      </c>
    </row>
    <row r="270" spans="1:65" s="2" customFormat="1" ht="16.5" customHeight="1" x14ac:dyDescent="0.2">
      <c r="A270" s="31"/>
      <c r="B270" s="145"/>
      <c r="C270" s="146" t="s">
        <v>440</v>
      </c>
      <c r="D270" s="146" t="s">
        <v>145</v>
      </c>
      <c r="E270" s="147" t="s">
        <v>441</v>
      </c>
      <c r="F270" s="148" t="s">
        <v>442</v>
      </c>
      <c r="G270" s="149" t="s">
        <v>184</v>
      </c>
      <c r="H270" s="150">
        <v>1.8</v>
      </c>
      <c r="I270" s="151"/>
      <c r="J270" s="152">
        <f>ROUND(I270*H270,2)</f>
        <v>0</v>
      </c>
      <c r="K270" s="148" t="s">
        <v>149</v>
      </c>
      <c r="L270" s="32"/>
      <c r="M270" s="153" t="s">
        <v>3</v>
      </c>
      <c r="N270" s="154" t="s">
        <v>42</v>
      </c>
      <c r="O270" s="52"/>
      <c r="P270" s="155">
        <f>O270*H270</f>
        <v>0</v>
      </c>
      <c r="Q270" s="155">
        <v>0</v>
      </c>
      <c r="R270" s="155">
        <f>Q270*H270</f>
        <v>0</v>
      </c>
      <c r="S270" s="155">
        <v>5.7000000000000002E-2</v>
      </c>
      <c r="T270" s="156">
        <f>S270*H270</f>
        <v>0.10260000000000001</v>
      </c>
      <c r="U270" s="31"/>
      <c r="V270" s="31"/>
      <c r="W270" s="31"/>
      <c r="X270" s="31"/>
      <c r="Y270" s="31"/>
      <c r="Z270" s="31"/>
      <c r="AA270" s="31"/>
      <c r="AB270" s="31"/>
      <c r="AC270" s="31"/>
      <c r="AD270" s="31"/>
      <c r="AE270" s="31"/>
      <c r="AR270" s="157" t="s">
        <v>150</v>
      </c>
      <c r="AT270" s="157" t="s">
        <v>145</v>
      </c>
      <c r="AU270" s="157" t="s">
        <v>78</v>
      </c>
      <c r="AY270" s="16" t="s">
        <v>143</v>
      </c>
      <c r="BE270" s="158">
        <f>IF(N270="základní",J270,0)</f>
        <v>0</v>
      </c>
      <c r="BF270" s="158">
        <f>IF(N270="snížená",J270,0)</f>
        <v>0</v>
      </c>
      <c r="BG270" s="158">
        <f>IF(N270="zákl. přenesená",J270,0)</f>
        <v>0</v>
      </c>
      <c r="BH270" s="158">
        <f>IF(N270="sníž. přenesená",J270,0)</f>
        <v>0</v>
      </c>
      <c r="BI270" s="158">
        <f>IF(N270="nulová",J270,0)</f>
        <v>0</v>
      </c>
      <c r="BJ270" s="16" t="s">
        <v>76</v>
      </c>
      <c r="BK270" s="158">
        <f>ROUND(I270*H270,2)</f>
        <v>0</v>
      </c>
      <c r="BL270" s="16" t="s">
        <v>150</v>
      </c>
      <c r="BM270" s="157" t="s">
        <v>443</v>
      </c>
    </row>
    <row r="271" spans="1:65" s="2" customFormat="1" ht="19.2" x14ac:dyDescent="0.2">
      <c r="A271" s="31"/>
      <c r="B271" s="32"/>
      <c r="C271" s="31"/>
      <c r="D271" s="159" t="s">
        <v>152</v>
      </c>
      <c r="E271" s="31"/>
      <c r="F271" s="160" t="s">
        <v>444</v>
      </c>
      <c r="G271" s="31"/>
      <c r="H271" s="31"/>
      <c r="I271" s="85"/>
      <c r="J271" s="31"/>
      <c r="K271" s="31"/>
      <c r="L271" s="32"/>
      <c r="M271" s="161"/>
      <c r="N271" s="162"/>
      <c r="O271" s="52"/>
      <c r="P271" s="52"/>
      <c r="Q271" s="52"/>
      <c r="R271" s="52"/>
      <c r="S271" s="52"/>
      <c r="T271" s="53"/>
      <c r="U271" s="31"/>
      <c r="V271" s="31"/>
      <c r="W271" s="31"/>
      <c r="X271" s="31"/>
      <c r="Y271" s="31"/>
      <c r="Z271" s="31"/>
      <c r="AA271" s="31"/>
      <c r="AB271" s="31"/>
      <c r="AC271" s="31"/>
      <c r="AD271" s="31"/>
      <c r="AE271" s="31"/>
      <c r="AT271" s="16" t="s">
        <v>152</v>
      </c>
      <c r="AU271" s="16" t="s">
        <v>78</v>
      </c>
    </row>
    <row r="272" spans="1:65" s="2" customFormat="1" ht="28.8" x14ac:dyDescent="0.2">
      <c r="A272" s="31"/>
      <c r="B272" s="32"/>
      <c r="C272" s="31"/>
      <c r="D272" s="159" t="s">
        <v>154</v>
      </c>
      <c r="E272" s="31"/>
      <c r="F272" s="163" t="s">
        <v>445</v>
      </c>
      <c r="G272" s="31"/>
      <c r="H272" s="31"/>
      <c r="I272" s="85"/>
      <c r="J272" s="31"/>
      <c r="K272" s="31"/>
      <c r="L272" s="32"/>
      <c r="M272" s="161"/>
      <c r="N272" s="162"/>
      <c r="O272" s="52"/>
      <c r="P272" s="52"/>
      <c r="Q272" s="52"/>
      <c r="R272" s="52"/>
      <c r="S272" s="52"/>
      <c r="T272" s="53"/>
      <c r="U272" s="31"/>
      <c r="V272" s="31"/>
      <c r="W272" s="31"/>
      <c r="X272" s="31"/>
      <c r="Y272" s="31"/>
      <c r="Z272" s="31"/>
      <c r="AA272" s="31"/>
      <c r="AB272" s="31"/>
      <c r="AC272" s="31"/>
      <c r="AD272" s="31"/>
      <c r="AE272" s="31"/>
      <c r="AT272" s="16" t="s">
        <v>154</v>
      </c>
      <c r="AU272" s="16" t="s">
        <v>78</v>
      </c>
    </row>
    <row r="273" spans="1:65" s="2" customFormat="1" ht="16.5" customHeight="1" x14ac:dyDescent="0.2">
      <c r="A273" s="31"/>
      <c r="B273" s="145"/>
      <c r="C273" s="146" t="s">
        <v>446</v>
      </c>
      <c r="D273" s="146" t="s">
        <v>145</v>
      </c>
      <c r="E273" s="147" t="s">
        <v>447</v>
      </c>
      <c r="F273" s="148" t="s">
        <v>448</v>
      </c>
      <c r="G273" s="149" t="s">
        <v>163</v>
      </c>
      <c r="H273" s="150">
        <v>0.9</v>
      </c>
      <c r="I273" s="151"/>
      <c r="J273" s="152">
        <f>ROUND(I273*H273,2)</f>
        <v>0</v>
      </c>
      <c r="K273" s="148" t="s">
        <v>149</v>
      </c>
      <c r="L273" s="32"/>
      <c r="M273" s="153" t="s">
        <v>3</v>
      </c>
      <c r="N273" s="154" t="s">
        <v>42</v>
      </c>
      <c r="O273" s="52"/>
      <c r="P273" s="155">
        <f>O273*H273</f>
        <v>0</v>
      </c>
      <c r="Q273" s="155">
        <v>0</v>
      </c>
      <c r="R273" s="155">
        <f>Q273*H273</f>
        <v>0</v>
      </c>
      <c r="S273" s="155">
        <v>1.4</v>
      </c>
      <c r="T273" s="156">
        <f>S273*H273</f>
        <v>1.26</v>
      </c>
      <c r="U273" s="31"/>
      <c r="V273" s="31"/>
      <c r="W273" s="31"/>
      <c r="X273" s="31"/>
      <c r="Y273" s="31"/>
      <c r="Z273" s="31"/>
      <c r="AA273" s="31"/>
      <c r="AB273" s="31"/>
      <c r="AC273" s="31"/>
      <c r="AD273" s="31"/>
      <c r="AE273" s="31"/>
      <c r="AR273" s="157" t="s">
        <v>150</v>
      </c>
      <c r="AT273" s="157" t="s">
        <v>145</v>
      </c>
      <c r="AU273" s="157" t="s">
        <v>78</v>
      </c>
      <c r="AY273" s="16" t="s">
        <v>143</v>
      </c>
      <c r="BE273" s="158">
        <f>IF(N273="základní",J273,0)</f>
        <v>0</v>
      </c>
      <c r="BF273" s="158">
        <f>IF(N273="snížená",J273,0)</f>
        <v>0</v>
      </c>
      <c r="BG273" s="158">
        <f>IF(N273="zákl. přenesená",J273,0)</f>
        <v>0</v>
      </c>
      <c r="BH273" s="158">
        <f>IF(N273="sníž. přenesená",J273,0)</f>
        <v>0</v>
      </c>
      <c r="BI273" s="158">
        <f>IF(N273="nulová",J273,0)</f>
        <v>0</v>
      </c>
      <c r="BJ273" s="16" t="s">
        <v>76</v>
      </c>
      <c r="BK273" s="158">
        <f>ROUND(I273*H273,2)</f>
        <v>0</v>
      </c>
      <c r="BL273" s="16" t="s">
        <v>150</v>
      </c>
      <c r="BM273" s="157" t="s">
        <v>449</v>
      </c>
    </row>
    <row r="274" spans="1:65" s="2" customFormat="1" x14ac:dyDescent="0.2">
      <c r="A274" s="31"/>
      <c r="B274" s="32"/>
      <c r="C274" s="31"/>
      <c r="D274" s="159" t="s">
        <v>152</v>
      </c>
      <c r="E274" s="31"/>
      <c r="F274" s="160" t="s">
        <v>450</v>
      </c>
      <c r="G274" s="31"/>
      <c r="H274" s="31"/>
      <c r="I274" s="85"/>
      <c r="J274" s="31"/>
      <c r="K274" s="31"/>
      <c r="L274" s="32"/>
      <c r="M274" s="161"/>
      <c r="N274" s="162"/>
      <c r="O274" s="52"/>
      <c r="P274" s="52"/>
      <c r="Q274" s="52"/>
      <c r="R274" s="52"/>
      <c r="S274" s="52"/>
      <c r="T274" s="53"/>
      <c r="U274" s="31"/>
      <c r="V274" s="31"/>
      <c r="W274" s="31"/>
      <c r="X274" s="31"/>
      <c r="Y274" s="31"/>
      <c r="Z274" s="31"/>
      <c r="AA274" s="31"/>
      <c r="AB274" s="31"/>
      <c r="AC274" s="31"/>
      <c r="AD274" s="31"/>
      <c r="AE274" s="31"/>
      <c r="AT274" s="16" t="s">
        <v>152</v>
      </c>
      <c r="AU274" s="16" t="s">
        <v>78</v>
      </c>
    </row>
    <row r="275" spans="1:65" s="2" customFormat="1" ht="16.5" customHeight="1" x14ac:dyDescent="0.2">
      <c r="A275" s="31"/>
      <c r="B275" s="145"/>
      <c r="C275" s="146" t="s">
        <v>451</v>
      </c>
      <c r="D275" s="146" t="s">
        <v>145</v>
      </c>
      <c r="E275" s="147" t="s">
        <v>452</v>
      </c>
      <c r="F275" s="148" t="s">
        <v>453</v>
      </c>
      <c r="G275" s="149" t="s">
        <v>148</v>
      </c>
      <c r="H275" s="150">
        <v>2</v>
      </c>
      <c r="I275" s="151"/>
      <c r="J275" s="152">
        <f>ROUND(I275*H275,2)</f>
        <v>0</v>
      </c>
      <c r="K275" s="148" t="s">
        <v>149</v>
      </c>
      <c r="L275" s="32"/>
      <c r="M275" s="153" t="s">
        <v>3</v>
      </c>
      <c r="N275" s="154" t="s">
        <v>42</v>
      </c>
      <c r="O275" s="52"/>
      <c r="P275" s="155">
        <f>O275*H275</f>
        <v>0</v>
      </c>
      <c r="Q275" s="155">
        <v>7.2000000000000005E-4</v>
      </c>
      <c r="R275" s="155">
        <f>Q275*H275</f>
        <v>1.4400000000000001E-3</v>
      </c>
      <c r="S275" s="155">
        <v>2.5000000000000001E-2</v>
      </c>
      <c r="T275" s="156">
        <f>S275*H275</f>
        <v>0.05</v>
      </c>
      <c r="U275" s="31"/>
      <c r="V275" s="31"/>
      <c r="W275" s="31"/>
      <c r="X275" s="31"/>
      <c r="Y275" s="31"/>
      <c r="Z275" s="31"/>
      <c r="AA275" s="31"/>
      <c r="AB275" s="31"/>
      <c r="AC275" s="31"/>
      <c r="AD275" s="31"/>
      <c r="AE275" s="31"/>
      <c r="AR275" s="157" t="s">
        <v>150</v>
      </c>
      <c r="AT275" s="157" t="s">
        <v>145</v>
      </c>
      <c r="AU275" s="157" t="s">
        <v>78</v>
      </c>
      <c r="AY275" s="16" t="s">
        <v>143</v>
      </c>
      <c r="BE275" s="158">
        <f>IF(N275="základní",J275,0)</f>
        <v>0</v>
      </c>
      <c r="BF275" s="158">
        <f>IF(N275="snížená",J275,0)</f>
        <v>0</v>
      </c>
      <c r="BG275" s="158">
        <f>IF(N275="zákl. přenesená",J275,0)</f>
        <v>0</v>
      </c>
      <c r="BH275" s="158">
        <f>IF(N275="sníž. přenesená",J275,0)</f>
        <v>0</v>
      </c>
      <c r="BI275" s="158">
        <f>IF(N275="nulová",J275,0)</f>
        <v>0</v>
      </c>
      <c r="BJ275" s="16" t="s">
        <v>76</v>
      </c>
      <c r="BK275" s="158">
        <f>ROUND(I275*H275,2)</f>
        <v>0</v>
      </c>
      <c r="BL275" s="16" t="s">
        <v>150</v>
      </c>
      <c r="BM275" s="157" t="s">
        <v>454</v>
      </c>
    </row>
    <row r="276" spans="1:65" s="2" customFormat="1" ht="19.2" x14ac:dyDescent="0.2">
      <c r="A276" s="31"/>
      <c r="B276" s="32"/>
      <c r="C276" s="31"/>
      <c r="D276" s="159" t="s">
        <v>152</v>
      </c>
      <c r="E276" s="31"/>
      <c r="F276" s="160" t="s">
        <v>455</v>
      </c>
      <c r="G276" s="31"/>
      <c r="H276" s="31"/>
      <c r="I276" s="85"/>
      <c r="J276" s="31"/>
      <c r="K276" s="31"/>
      <c r="L276" s="32"/>
      <c r="M276" s="161"/>
      <c r="N276" s="162"/>
      <c r="O276" s="52"/>
      <c r="P276" s="52"/>
      <c r="Q276" s="52"/>
      <c r="R276" s="52"/>
      <c r="S276" s="52"/>
      <c r="T276" s="53"/>
      <c r="U276" s="31"/>
      <c r="V276" s="31"/>
      <c r="W276" s="31"/>
      <c r="X276" s="31"/>
      <c r="Y276" s="31"/>
      <c r="Z276" s="31"/>
      <c r="AA276" s="31"/>
      <c r="AB276" s="31"/>
      <c r="AC276" s="31"/>
      <c r="AD276" s="31"/>
      <c r="AE276" s="31"/>
      <c r="AT276" s="16" t="s">
        <v>152</v>
      </c>
      <c r="AU276" s="16" t="s">
        <v>78</v>
      </c>
    </row>
    <row r="277" spans="1:65" s="2" customFormat="1" ht="48" x14ac:dyDescent="0.2">
      <c r="A277" s="31"/>
      <c r="B277" s="32"/>
      <c r="C277" s="31"/>
      <c r="D277" s="159" t="s">
        <v>154</v>
      </c>
      <c r="E277" s="31"/>
      <c r="F277" s="163" t="s">
        <v>456</v>
      </c>
      <c r="G277" s="31"/>
      <c r="H277" s="31"/>
      <c r="I277" s="85"/>
      <c r="J277" s="31"/>
      <c r="K277" s="31"/>
      <c r="L277" s="32"/>
      <c r="M277" s="161"/>
      <c r="N277" s="162"/>
      <c r="O277" s="52"/>
      <c r="P277" s="52"/>
      <c r="Q277" s="52"/>
      <c r="R277" s="52"/>
      <c r="S277" s="52"/>
      <c r="T277" s="53"/>
      <c r="U277" s="31"/>
      <c r="V277" s="31"/>
      <c r="W277" s="31"/>
      <c r="X277" s="31"/>
      <c r="Y277" s="31"/>
      <c r="Z277" s="31"/>
      <c r="AA277" s="31"/>
      <c r="AB277" s="31"/>
      <c r="AC277" s="31"/>
      <c r="AD277" s="31"/>
      <c r="AE277" s="31"/>
      <c r="AT277" s="16" t="s">
        <v>154</v>
      </c>
      <c r="AU277" s="16" t="s">
        <v>78</v>
      </c>
    </row>
    <row r="278" spans="1:65" s="2" customFormat="1" ht="16.5" customHeight="1" x14ac:dyDescent="0.2">
      <c r="A278" s="31"/>
      <c r="B278" s="145"/>
      <c r="C278" s="146" t="s">
        <v>457</v>
      </c>
      <c r="D278" s="146" t="s">
        <v>145</v>
      </c>
      <c r="E278" s="147" t="s">
        <v>458</v>
      </c>
      <c r="F278" s="148" t="s">
        <v>459</v>
      </c>
      <c r="G278" s="149" t="s">
        <v>148</v>
      </c>
      <c r="H278" s="150">
        <v>3</v>
      </c>
      <c r="I278" s="151"/>
      <c r="J278" s="152">
        <f>ROUND(I278*H278,2)</f>
        <v>0</v>
      </c>
      <c r="K278" s="148" t="s">
        <v>149</v>
      </c>
      <c r="L278" s="32"/>
      <c r="M278" s="153" t="s">
        <v>3</v>
      </c>
      <c r="N278" s="154" t="s">
        <v>42</v>
      </c>
      <c r="O278" s="52"/>
      <c r="P278" s="155">
        <f>O278*H278</f>
        <v>0</v>
      </c>
      <c r="Q278" s="155">
        <v>8.0999999999999996E-4</v>
      </c>
      <c r="R278" s="155">
        <f>Q278*H278</f>
        <v>2.4299999999999999E-3</v>
      </c>
      <c r="S278" s="155">
        <v>3.7999999999999999E-2</v>
      </c>
      <c r="T278" s="156">
        <f>S278*H278</f>
        <v>0.11399999999999999</v>
      </c>
      <c r="U278" s="31"/>
      <c r="V278" s="31"/>
      <c r="W278" s="31"/>
      <c r="X278" s="31"/>
      <c r="Y278" s="31"/>
      <c r="Z278" s="31"/>
      <c r="AA278" s="31"/>
      <c r="AB278" s="31"/>
      <c r="AC278" s="31"/>
      <c r="AD278" s="31"/>
      <c r="AE278" s="31"/>
      <c r="AR278" s="157" t="s">
        <v>150</v>
      </c>
      <c r="AT278" s="157" t="s">
        <v>145</v>
      </c>
      <c r="AU278" s="157" t="s">
        <v>78</v>
      </c>
      <c r="AY278" s="16" t="s">
        <v>143</v>
      </c>
      <c r="BE278" s="158">
        <f>IF(N278="základní",J278,0)</f>
        <v>0</v>
      </c>
      <c r="BF278" s="158">
        <f>IF(N278="snížená",J278,0)</f>
        <v>0</v>
      </c>
      <c r="BG278" s="158">
        <f>IF(N278="zákl. přenesená",J278,0)</f>
        <v>0</v>
      </c>
      <c r="BH278" s="158">
        <f>IF(N278="sníž. přenesená",J278,0)</f>
        <v>0</v>
      </c>
      <c r="BI278" s="158">
        <f>IF(N278="nulová",J278,0)</f>
        <v>0</v>
      </c>
      <c r="BJ278" s="16" t="s">
        <v>76</v>
      </c>
      <c r="BK278" s="158">
        <f>ROUND(I278*H278,2)</f>
        <v>0</v>
      </c>
      <c r="BL278" s="16" t="s">
        <v>150</v>
      </c>
      <c r="BM278" s="157" t="s">
        <v>460</v>
      </c>
    </row>
    <row r="279" spans="1:65" s="2" customFormat="1" ht="19.2" x14ac:dyDescent="0.2">
      <c r="A279" s="31"/>
      <c r="B279" s="32"/>
      <c r="C279" s="31"/>
      <c r="D279" s="159" t="s">
        <v>152</v>
      </c>
      <c r="E279" s="31"/>
      <c r="F279" s="160" t="s">
        <v>461</v>
      </c>
      <c r="G279" s="31"/>
      <c r="H279" s="31"/>
      <c r="I279" s="85"/>
      <c r="J279" s="31"/>
      <c r="K279" s="31"/>
      <c r="L279" s="32"/>
      <c r="M279" s="161"/>
      <c r="N279" s="162"/>
      <c r="O279" s="52"/>
      <c r="P279" s="52"/>
      <c r="Q279" s="52"/>
      <c r="R279" s="52"/>
      <c r="S279" s="52"/>
      <c r="T279" s="53"/>
      <c r="U279" s="31"/>
      <c r="V279" s="31"/>
      <c r="W279" s="31"/>
      <c r="X279" s="31"/>
      <c r="Y279" s="31"/>
      <c r="Z279" s="31"/>
      <c r="AA279" s="31"/>
      <c r="AB279" s="31"/>
      <c r="AC279" s="31"/>
      <c r="AD279" s="31"/>
      <c r="AE279" s="31"/>
      <c r="AT279" s="16" t="s">
        <v>152</v>
      </c>
      <c r="AU279" s="16" t="s">
        <v>78</v>
      </c>
    </row>
    <row r="280" spans="1:65" s="2" customFormat="1" ht="48" x14ac:dyDescent="0.2">
      <c r="A280" s="31"/>
      <c r="B280" s="32"/>
      <c r="C280" s="31"/>
      <c r="D280" s="159" t="s">
        <v>154</v>
      </c>
      <c r="E280" s="31"/>
      <c r="F280" s="163" t="s">
        <v>456</v>
      </c>
      <c r="G280" s="31"/>
      <c r="H280" s="31"/>
      <c r="I280" s="85"/>
      <c r="J280" s="31"/>
      <c r="K280" s="31"/>
      <c r="L280" s="32"/>
      <c r="M280" s="161"/>
      <c r="N280" s="162"/>
      <c r="O280" s="52"/>
      <c r="P280" s="52"/>
      <c r="Q280" s="52"/>
      <c r="R280" s="52"/>
      <c r="S280" s="52"/>
      <c r="T280" s="53"/>
      <c r="U280" s="31"/>
      <c r="V280" s="31"/>
      <c r="W280" s="31"/>
      <c r="X280" s="31"/>
      <c r="Y280" s="31"/>
      <c r="Z280" s="31"/>
      <c r="AA280" s="31"/>
      <c r="AB280" s="31"/>
      <c r="AC280" s="31"/>
      <c r="AD280" s="31"/>
      <c r="AE280" s="31"/>
      <c r="AT280" s="16" t="s">
        <v>154</v>
      </c>
      <c r="AU280" s="16" t="s">
        <v>78</v>
      </c>
    </row>
    <row r="281" spans="1:65" s="12" customFormat="1" ht="22.95" customHeight="1" x14ac:dyDescent="0.25">
      <c r="B281" s="132"/>
      <c r="D281" s="133" t="s">
        <v>70</v>
      </c>
      <c r="E281" s="143" t="s">
        <v>462</v>
      </c>
      <c r="F281" s="143" t="s">
        <v>463</v>
      </c>
      <c r="I281" s="135"/>
      <c r="J281" s="144">
        <f>BK281</f>
        <v>0</v>
      </c>
      <c r="L281" s="132"/>
      <c r="M281" s="137"/>
      <c r="N281" s="138"/>
      <c r="O281" s="138"/>
      <c r="P281" s="139">
        <f>SUM(P282:P283)</f>
        <v>0</v>
      </c>
      <c r="Q281" s="138"/>
      <c r="R281" s="139">
        <f>SUM(R282:R283)</f>
        <v>0</v>
      </c>
      <c r="S281" s="138"/>
      <c r="T281" s="140">
        <f>SUM(T282:T283)</f>
        <v>0</v>
      </c>
      <c r="AR281" s="133" t="s">
        <v>76</v>
      </c>
      <c r="AT281" s="141" t="s">
        <v>70</v>
      </c>
      <c r="AU281" s="141" t="s">
        <v>76</v>
      </c>
      <c r="AY281" s="133" t="s">
        <v>143</v>
      </c>
      <c r="BK281" s="142">
        <f>SUM(BK282:BK283)</f>
        <v>0</v>
      </c>
    </row>
    <row r="282" spans="1:65" s="2" customFormat="1" ht="16.5" customHeight="1" x14ac:dyDescent="0.2">
      <c r="A282" s="31"/>
      <c r="B282" s="145"/>
      <c r="C282" s="146" t="s">
        <v>464</v>
      </c>
      <c r="D282" s="146" t="s">
        <v>145</v>
      </c>
      <c r="E282" s="147" t="s">
        <v>465</v>
      </c>
      <c r="F282" s="148" t="s">
        <v>466</v>
      </c>
      <c r="G282" s="149" t="s">
        <v>196</v>
      </c>
      <c r="H282" s="150">
        <v>150.53200000000001</v>
      </c>
      <c r="I282" s="151"/>
      <c r="J282" s="152">
        <f>ROUND(I282*H282,2)</f>
        <v>0</v>
      </c>
      <c r="K282" s="148" t="s">
        <v>149</v>
      </c>
      <c r="L282" s="32"/>
      <c r="M282" s="153" t="s">
        <v>3</v>
      </c>
      <c r="N282" s="154" t="s">
        <v>42</v>
      </c>
      <c r="O282" s="52"/>
      <c r="P282" s="155">
        <f>O282*H282</f>
        <v>0</v>
      </c>
      <c r="Q282" s="155">
        <v>0</v>
      </c>
      <c r="R282" s="155">
        <f>Q282*H282</f>
        <v>0</v>
      </c>
      <c r="S282" s="155">
        <v>0</v>
      </c>
      <c r="T282" s="156">
        <f>S282*H282</f>
        <v>0</v>
      </c>
      <c r="U282" s="31"/>
      <c r="V282" s="31"/>
      <c r="W282" s="31"/>
      <c r="X282" s="31"/>
      <c r="Y282" s="31"/>
      <c r="Z282" s="31"/>
      <c r="AA282" s="31"/>
      <c r="AB282" s="31"/>
      <c r="AC282" s="31"/>
      <c r="AD282" s="31"/>
      <c r="AE282" s="31"/>
      <c r="AR282" s="157" t="s">
        <v>150</v>
      </c>
      <c r="AT282" s="157" t="s">
        <v>145</v>
      </c>
      <c r="AU282" s="157" t="s">
        <v>78</v>
      </c>
      <c r="AY282" s="16" t="s">
        <v>143</v>
      </c>
      <c r="BE282" s="158">
        <f>IF(N282="základní",J282,0)</f>
        <v>0</v>
      </c>
      <c r="BF282" s="158">
        <f>IF(N282="snížená",J282,0)</f>
        <v>0</v>
      </c>
      <c r="BG282" s="158">
        <f>IF(N282="zákl. přenesená",J282,0)</f>
        <v>0</v>
      </c>
      <c r="BH282" s="158">
        <f>IF(N282="sníž. přenesená",J282,0)</f>
        <v>0</v>
      </c>
      <c r="BI282" s="158">
        <f>IF(N282="nulová",J282,0)</f>
        <v>0</v>
      </c>
      <c r="BJ282" s="16" t="s">
        <v>76</v>
      </c>
      <c r="BK282" s="158">
        <f>ROUND(I282*H282,2)</f>
        <v>0</v>
      </c>
      <c r="BL282" s="16" t="s">
        <v>150</v>
      </c>
      <c r="BM282" s="157" t="s">
        <v>467</v>
      </c>
    </row>
    <row r="283" spans="1:65" s="2" customFormat="1" x14ac:dyDescent="0.2">
      <c r="A283" s="31"/>
      <c r="B283" s="32"/>
      <c r="C283" s="31"/>
      <c r="D283" s="159" t="s">
        <v>152</v>
      </c>
      <c r="E283" s="31"/>
      <c r="F283" s="160" t="s">
        <v>468</v>
      </c>
      <c r="G283" s="31"/>
      <c r="H283" s="31"/>
      <c r="I283" s="85"/>
      <c r="J283" s="31"/>
      <c r="K283" s="31"/>
      <c r="L283" s="32"/>
      <c r="M283" s="161"/>
      <c r="N283" s="162"/>
      <c r="O283" s="52"/>
      <c r="P283" s="52"/>
      <c r="Q283" s="52"/>
      <c r="R283" s="52"/>
      <c r="S283" s="52"/>
      <c r="T283" s="53"/>
      <c r="U283" s="31"/>
      <c r="V283" s="31"/>
      <c r="W283" s="31"/>
      <c r="X283" s="31"/>
      <c r="Y283" s="31"/>
      <c r="Z283" s="31"/>
      <c r="AA283" s="31"/>
      <c r="AB283" s="31"/>
      <c r="AC283" s="31"/>
      <c r="AD283" s="31"/>
      <c r="AE283" s="31"/>
      <c r="AT283" s="16" t="s">
        <v>152</v>
      </c>
      <c r="AU283" s="16" t="s">
        <v>78</v>
      </c>
    </row>
    <row r="284" spans="1:65" s="12" customFormat="1" ht="25.95" customHeight="1" x14ac:dyDescent="0.25">
      <c r="B284" s="132"/>
      <c r="D284" s="133" t="s">
        <v>70</v>
      </c>
      <c r="E284" s="134" t="s">
        <v>469</v>
      </c>
      <c r="F284" s="134" t="s">
        <v>470</v>
      </c>
      <c r="I284" s="135"/>
      <c r="J284" s="136">
        <f>BK284</f>
        <v>0</v>
      </c>
      <c r="L284" s="132"/>
      <c r="M284" s="137"/>
      <c r="N284" s="138"/>
      <c r="O284" s="138"/>
      <c r="P284" s="139">
        <f>P285+P310+P327+P333+P338+P341+P346+P350+P358+P371+P381+P388+P428+P450+P459+P477+P482+P491</f>
        <v>0</v>
      </c>
      <c r="Q284" s="138"/>
      <c r="R284" s="139">
        <f>R285+R310+R327+R333+R338+R341+R346+R350+R358+R371+R381+R388+R428+R450+R459+R477+R482+R491</f>
        <v>17.37645779</v>
      </c>
      <c r="S284" s="138"/>
      <c r="T284" s="140">
        <f>T285+T310+T327+T333+T338+T341+T346+T350+T358+T371+T381+T388+T428+T450+T459+T477+T482+T491</f>
        <v>0.64362900000000012</v>
      </c>
      <c r="AR284" s="133" t="s">
        <v>78</v>
      </c>
      <c r="AT284" s="141" t="s">
        <v>70</v>
      </c>
      <c r="AU284" s="141" t="s">
        <v>71</v>
      </c>
      <c r="AY284" s="133" t="s">
        <v>143</v>
      </c>
      <c r="BK284" s="142">
        <f>BK285+BK310+BK327+BK333+BK338+BK341+BK346+BK350+BK358+BK371+BK381+BK388+BK428+BK450+BK459+BK477+BK482+BK491</f>
        <v>0</v>
      </c>
    </row>
    <row r="285" spans="1:65" s="12" customFormat="1" ht="22.95" customHeight="1" x14ac:dyDescent="0.25">
      <c r="B285" s="132"/>
      <c r="D285" s="133" t="s">
        <v>70</v>
      </c>
      <c r="E285" s="143" t="s">
        <v>471</v>
      </c>
      <c r="F285" s="143" t="s">
        <v>472</v>
      </c>
      <c r="I285" s="135"/>
      <c r="J285" s="144">
        <f>BK285</f>
        <v>0</v>
      </c>
      <c r="L285" s="132"/>
      <c r="M285" s="137"/>
      <c r="N285" s="138"/>
      <c r="O285" s="138"/>
      <c r="P285" s="139">
        <f>SUM(P286:P309)</f>
        <v>0</v>
      </c>
      <c r="Q285" s="138"/>
      <c r="R285" s="139">
        <f>SUM(R286:R309)</f>
        <v>0.444276</v>
      </c>
      <c r="S285" s="138"/>
      <c r="T285" s="140">
        <f>SUM(T286:T309)</f>
        <v>0.39658000000000004</v>
      </c>
      <c r="AR285" s="133" t="s">
        <v>78</v>
      </c>
      <c r="AT285" s="141" t="s">
        <v>70</v>
      </c>
      <c r="AU285" s="141" t="s">
        <v>76</v>
      </c>
      <c r="AY285" s="133" t="s">
        <v>143</v>
      </c>
      <c r="BK285" s="142">
        <f>SUM(BK286:BK309)</f>
        <v>0</v>
      </c>
    </row>
    <row r="286" spans="1:65" s="2" customFormat="1" ht="16.5" customHeight="1" x14ac:dyDescent="0.2">
      <c r="A286" s="31"/>
      <c r="B286" s="145"/>
      <c r="C286" s="146" t="s">
        <v>473</v>
      </c>
      <c r="D286" s="146" t="s">
        <v>145</v>
      </c>
      <c r="E286" s="147" t="s">
        <v>474</v>
      </c>
      <c r="F286" s="148" t="s">
        <v>475</v>
      </c>
      <c r="G286" s="149" t="s">
        <v>184</v>
      </c>
      <c r="H286" s="150">
        <v>49.46</v>
      </c>
      <c r="I286" s="151"/>
      <c r="J286" s="152">
        <f>ROUND(I286*H286,2)</f>
        <v>0</v>
      </c>
      <c r="K286" s="148" t="s">
        <v>149</v>
      </c>
      <c r="L286" s="32"/>
      <c r="M286" s="153" t="s">
        <v>3</v>
      </c>
      <c r="N286" s="154" t="s">
        <v>42</v>
      </c>
      <c r="O286" s="52"/>
      <c r="P286" s="155">
        <f>O286*H286</f>
        <v>0</v>
      </c>
      <c r="Q286" s="155">
        <v>0</v>
      </c>
      <c r="R286" s="155">
        <f>Q286*H286</f>
        <v>0</v>
      </c>
      <c r="S286" s="155">
        <v>6.0000000000000001E-3</v>
      </c>
      <c r="T286" s="156">
        <f>S286*H286</f>
        <v>0.29676000000000002</v>
      </c>
      <c r="U286" s="31"/>
      <c r="V286" s="31"/>
      <c r="W286" s="31"/>
      <c r="X286" s="31"/>
      <c r="Y286" s="31"/>
      <c r="Z286" s="31"/>
      <c r="AA286" s="31"/>
      <c r="AB286" s="31"/>
      <c r="AC286" s="31"/>
      <c r="AD286" s="31"/>
      <c r="AE286" s="31"/>
      <c r="AR286" s="157" t="s">
        <v>238</v>
      </c>
      <c r="AT286" s="157" t="s">
        <v>145</v>
      </c>
      <c r="AU286" s="157" t="s">
        <v>78</v>
      </c>
      <c r="AY286" s="16" t="s">
        <v>143</v>
      </c>
      <c r="BE286" s="158">
        <f>IF(N286="základní",J286,0)</f>
        <v>0</v>
      </c>
      <c r="BF286" s="158">
        <f>IF(N286="snížená",J286,0)</f>
        <v>0</v>
      </c>
      <c r="BG286" s="158">
        <f>IF(N286="zákl. přenesená",J286,0)</f>
        <v>0</v>
      </c>
      <c r="BH286" s="158">
        <f>IF(N286="sníž. přenesená",J286,0)</f>
        <v>0</v>
      </c>
      <c r="BI286" s="158">
        <f>IF(N286="nulová",J286,0)</f>
        <v>0</v>
      </c>
      <c r="BJ286" s="16" t="s">
        <v>76</v>
      </c>
      <c r="BK286" s="158">
        <f>ROUND(I286*H286,2)</f>
        <v>0</v>
      </c>
      <c r="BL286" s="16" t="s">
        <v>238</v>
      </c>
      <c r="BM286" s="157" t="s">
        <v>476</v>
      </c>
    </row>
    <row r="287" spans="1:65" s="2" customFormat="1" x14ac:dyDescent="0.2">
      <c r="A287" s="31"/>
      <c r="B287" s="32"/>
      <c r="C287" s="31"/>
      <c r="D287" s="159" t="s">
        <v>152</v>
      </c>
      <c r="E287" s="31"/>
      <c r="F287" s="160" t="s">
        <v>477</v>
      </c>
      <c r="G287" s="31"/>
      <c r="H287" s="31"/>
      <c r="I287" s="85"/>
      <c r="J287" s="31"/>
      <c r="K287" s="31"/>
      <c r="L287" s="32"/>
      <c r="M287" s="161"/>
      <c r="N287" s="162"/>
      <c r="O287" s="52"/>
      <c r="P287" s="52"/>
      <c r="Q287" s="52"/>
      <c r="R287" s="52"/>
      <c r="S287" s="52"/>
      <c r="T287" s="53"/>
      <c r="U287" s="31"/>
      <c r="V287" s="31"/>
      <c r="W287" s="31"/>
      <c r="X287" s="31"/>
      <c r="Y287" s="31"/>
      <c r="Z287" s="31"/>
      <c r="AA287" s="31"/>
      <c r="AB287" s="31"/>
      <c r="AC287" s="31"/>
      <c r="AD287" s="31"/>
      <c r="AE287" s="31"/>
      <c r="AT287" s="16" t="s">
        <v>152</v>
      </c>
      <c r="AU287" s="16" t="s">
        <v>78</v>
      </c>
    </row>
    <row r="288" spans="1:65" s="2" customFormat="1" ht="16.5" customHeight="1" x14ac:dyDescent="0.2">
      <c r="A288" s="31"/>
      <c r="B288" s="145"/>
      <c r="C288" s="146" t="s">
        <v>478</v>
      </c>
      <c r="D288" s="146" t="s">
        <v>145</v>
      </c>
      <c r="E288" s="147" t="s">
        <v>479</v>
      </c>
      <c r="F288" s="148" t="s">
        <v>480</v>
      </c>
      <c r="G288" s="149" t="s">
        <v>184</v>
      </c>
      <c r="H288" s="150">
        <v>49.46</v>
      </c>
      <c r="I288" s="151"/>
      <c r="J288" s="152">
        <f>ROUND(I288*H288,2)</f>
        <v>0</v>
      </c>
      <c r="K288" s="148" t="s">
        <v>149</v>
      </c>
      <c r="L288" s="32"/>
      <c r="M288" s="153" t="s">
        <v>3</v>
      </c>
      <c r="N288" s="154" t="s">
        <v>42</v>
      </c>
      <c r="O288" s="52"/>
      <c r="P288" s="155">
        <f>O288*H288</f>
        <v>0</v>
      </c>
      <c r="Q288" s="155">
        <v>0</v>
      </c>
      <c r="R288" s="155">
        <f>Q288*H288</f>
        <v>0</v>
      </c>
      <c r="S288" s="155">
        <v>2E-3</v>
      </c>
      <c r="T288" s="156">
        <f>S288*H288</f>
        <v>9.8920000000000008E-2</v>
      </c>
      <c r="U288" s="31"/>
      <c r="V288" s="31"/>
      <c r="W288" s="31"/>
      <c r="X288" s="31"/>
      <c r="Y288" s="31"/>
      <c r="Z288" s="31"/>
      <c r="AA288" s="31"/>
      <c r="AB288" s="31"/>
      <c r="AC288" s="31"/>
      <c r="AD288" s="31"/>
      <c r="AE288" s="31"/>
      <c r="AR288" s="157" t="s">
        <v>238</v>
      </c>
      <c r="AT288" s="157" t="s">
        <v>145</v>
      </c>
      <c r="AU288" s="157" t="s">
        <v>78</v>
      </c>
      <c r="AY288" s="16" t="s">
        <v>143</v>
      </c>
      <c r="BE288" s="158">
        <f>IF(N288="základní",J288,0)</f>
        <v>0</v>
      </c>
      <c r="BF288" s="158">
        <f>IF(N288="snížená",J288,0)</f>
        <v>0</v>
      </c>
      <c r="BG288" s="158">
        <f>IF(N288="zákl. přenesená",J288,0)</f>
        <v>0</v>
      </c>
      <c r="BH288" s="158">
        <f>IF(N288="sníž. přenesená",J288,0)</f>
        <v>0</v>
      </c>
      <c r="BI288" s="158">
        <f>IF(N288="nulová",J288,0)</f>
        <v>0</v>
      </c>
      <c r="BJ288" s="16" t="s">
        <v>76</v>
      </c>
      <c r="BK288" s="158">
        <f>ROUND(I288*H288,2)</f>
        <v>0</v>
      </c>
      <c r="BL288" s="16" t="s">
        <v>238</v>
      </c>
      <c r="BM288" s="157" t="s">
        <v>481</v>
      </c>
    </row>
    <row r="289" spans="1:65" s="2" customFormat="1" x14ac:dyDescent="0.2">
      <c r="A289" s="31"/>
      <c r="B289" s="32"/>
      <c r="C289" s="31"/>
      <c r="D289" s="159" t="s">
        <v>152</v>
      </c>
      <c r="E289" s="31"/>
      <c r="F289" s="160" t="s">
        <v>482</v>
      </c>
      <c r="G289" s="31"/>
      <c r="H289" s="31"/>
      <c r="I289" s="85"/>
      <c r="J289" s="31"/>
      <c r="K289" s="31"/>
      <c r="L289" s="32"/>
      <c r="M289" s="161"/>
      <c r="N289" s="162"/>
      <c r="O289" s="52"/>
      <c r="P289" s="52"/>
      <c r="Q289" s="52"/>
      <c r="R289" s="52"/>
      <c r="S289" s="52"/>
      <c r="T289" s="53"/>
      <c r="U289" s="31"/>
      <c r="V289" s="31"/>
      <c r="W289" s="31"/>
      <c r="X289" s="31"/>
      <c r="Y289" s="31"/>
      <c r="Z289" s="31"/>
      <c r="AA289" s="31"/>
      <c r="AB289" s="31"/>
      <c r="AC289" s="31"/>
      <c r="AD289" s="31"/>
      <c r="AE289" s="31"/>
      <c r="AT289" s="16" t="s">
        <v>152</v>
      </c>
      <c r="AU289" s="16" t="s">
        <v>78</v>
      </c>
    </row>
    <row r="290" spans="1:65" s="2" customFormat="1" ht="16.5" customHeight="1" x14ac:dyDescent="0.2">
      <c r="A290" s="31"/>
      <c r="B290" s="145"/>
      <c r="C290" s="146" t="s">
        <v>483</v>
      </c>
      <c r="D290" s="146" t="s">
        <v>145</v>
      </c>
      <c r="E290" s="147" t="s">
        <v>484</v>
      </c>
      <c r="F290" s="148" t="s">
        <v>485</v>
      </c>
      <c r="G290" s="149" t="s">
        <v>221</v>
      </c>
      <c r="H290" s="150">
        <v>3</v>
      </c>
      <c r="I290" s="151"/>
      <c r="J290" s="152">
        <f>ROUND(I290*H290,2)</f>
        <v>0</v>
      </c>
      <c r="K290" s="148" t="s">
        <v>149</v>
      </c>
      <c r="L290" s="32"/>
      <c r="M290" s="153" t="s">
        <v>3</v>
      </c>
      <c r="N290" s="154" t="s">
        <v>42</v>
      </c>
      <c r="O290" s="52"/>
      <c r="P290" s="155">
        <f>O290*H290</f>
        <v>0</v>
      </c>
      <c r="Q290" s="155">
        <v>0</v>
      </c>
      <c r="R290" s="155">
        <f>Q290*H290</f>
        <v>0</v>
      </c>
      <c r="S290" s="155">
        <v>2.9999999999999997E-4</v>
      </c>
      <c r="T290" s="156">
        <f>S290*H290</f>
        <v>8.9999999999999998E-4</v>
      </c>
      <c r="U290" s="31"/>
      <c r="V290" s="31"/>
      <c r="W290" s="31"/>
      <c r="X290" s="31"/>
      <c r="Y290" s="31"/>
      <c r="Z290" s="31"/>
      <c r="AA290" s="31"/>
      <c r="AB290" s="31"/>
      <c r="AC290" s="31"/>
      <c r="AD290" s="31"/>
      <c r="AE290" s="31"/>
      <c r="AR290" s="157" t="s">
        <v>238</v>
      </c>
      <c r="AT290" s="157" t="s">
        <v>145</v>
      </c>
      <c r="AU290" s="157" t="s">
        <v>78</v>
      </c>
      <c r="AY290" s="16" t="s">
        <v>143</v>
      </c>
      <c r="BE290" s="158">
        <f>IF(N290="základní",J290,0)</f>
        <v>0</v>
      </c>
      <c r="BF290" s="158">
        <f>IF(N290="snížená",J290,0)</f>
        <v>0</v>
      </c>
      <c r="BG290" s="158">
        <f>IF(N290="zákl. přenesená",J290,0)</f>
        <v>0</v>
      </c>
      <c r="BH290" s="158">
        <f>IF(N290="sníž. přenesená",J290,0)</f>
        <v>0</v>
      </c>
      <c r="BI290" s="158">
        <f>IF(N290="nulová",J290,0)</f>
        <v>0</v>
      </c>
      <c r="BJ290" s="16" t="s">
        <v>76</v>
      </c>
      <c r="BK290" s="158">
        <f>ROUND(I290*H290,2)</f>
        <v>0</v>
      </c>
      <c r="BL290" s="16" t="s">
        <v>238</v>
      </c>
      <c r="BM290" s="157" t="s">
        <v>486</v>
      </c>
    </row>
    <row r="291" spans="1:65" s="2" customFormat="1" x14ac:dyDescent="0.2">
      <c r="A291" s="31"/>
      <c r="B291" s="32"/>
      <c r="C291" s="31"/>
      <c r="D291" s="159" t="s">
        <v>152</v>
      </c>
      <c r="E291" s="31"/>
      <c r="F291" s="160" t="s">
        <v>487</v>
      </c>
      <c r="G291" s="31"/>
      <c r="H291" s="31"/>
      <c r="I291" s="85"/>
      <c r="J291" s="31"/>
      <c r="K291" s="31"/>
      <c r="L291" s="32"/>
      <c r="M291" s="161"/>
      <c r="N291" s="162"/>
      <c r="O291" s="52"/>
      <c r="P291" s="52"/>
      <c r="Q291" s="52"/>
      <c r="R291" s="52"/>
      <c r="S291" s="52"/>
      <c r="T291" s="53"/>
      <c r="U291" s="31"/>
      <c r="V291" s="31"/>
      <c r="W291" s="31"/>
      <c r="X291" s="31"/>
      <c r="Y291" s="31"/>
      <c r="Z291" s="31"/>
      <c r="AA291" s="31"/>
      <c r="AB291" s="31"/>
      <c r="AC291" s="31"/>
      <c r="AD291" s="31"/>
      <c r="AE291" s="31"/>
      <c r="AT291" s="16" t="s">
        <v>152</v>
      </c>
      <c r="AU291" s="16" t="s">
        <v>78</v>
      </c>
    </row>
    <row r="292" spans="1:65" s="2" customFormat="1" ht="16.5" customHeight="1" x14ac:dyDescent="0.2">
      <c r="A292" s="31"/>
      <c r="B292" s="145"/>
      <c r="C292" s="146" t="s">
        <v>488</v>
      </c>
      <c r="D292" s="146" t="s">
        <v>145</v>
      </c>
      <c r="E292" s="147" t="s">
        <v>489</v>
      </c>
      <c r="F292" s="148" t="s">
        <v>490</v>
      </c>
      <c r="G292" s="149" t="s">
        <v>184</v>
      </c>
      <c r="H292" s="150">
        <v>171</v>
      </c>
      <c r="I292" s="151"/>
      <c r="J292" s="152">
        <f>ROUND(I292*H292,2)</f>
        <v>0</v>
      </c>
      <c r="K292" s="148" t="s">
        <v>149</v>
      </c>
      <c r="L292" s="32"/>
      <c r="M292" s="153" t="s">
        <v>3</v>
      </c>
      <c r="N292" s="154" t="s">
        <v>42</v>
      </c>
      <c r="O292" s="52"/>
      <c r="P292" s="155">
        <f>O292*H292</f>
        <v>0</v>
      </c>
      <c r="Q292" s="155">
        <v>0</v>
      </c>
      <c r="R292" s="155">
        <f>Q292*H292</f>
        <v>0</v>
      </c>
      <c r="S292" s="155">
        <v>0</v>
      </c>
      <c r="T292" s="156">
        <f>S292*H292</f>
        <v>0</v>
      </c>
      <c r="U292" s="31"/>
      <c r="V292" s="31"/>
      <c r="W292" s="31"/>
      <c r="X292" s="31"/>
      <c r="Y292" s="31"/>
      <c r="Z292" s="31"/>
      <c r="AA292" s="31"/>
      <c r="AB292" s="31"/>
      <c r="AC292" s="31"/>
      <c r="AD292" s="31"/>
      <c r="AE292" s="31"/>
      <c r="AR292" s="157" t="s">
        <v>238</v>
      </c>
      <c r="AT292" s="157" t="s">
        <v>145</v>
      </c>
      <c r="AU292" s="157" t="s">
        <v>78</v>
      </c>
      <c r="AY292" s="16" t="s">
        <v>143</v>
      </c>
      <c r="BE292" s="158">
        <f>IF(N292="základní",J292,0)</f>
        <v>0</v>
      </c>
      <c r="BF292" s="158">
        <f>IF(N292="snížená",J292,0)</f>
        <v>0</v>
      </c>
      <c r="BG292" s="158">
        <f>IF(N292="zákl. přenesená",J292,0)</f>
        <v>0</v>
      </c>
      <c r="BH292" s="158">
        <f>IF(N292="sníž. přenesená",J292,0)</f>
        <v>0</v>
      </c>
      <c r="BI292" s="158">
        <f>IF(N292="nulová",J292,0)</f>
        <v>0</v>
      </c>
      <c r="BJ292" s="16" t="s">
        <v>76</v>
      </c>
      <c r="BK292" s="158">
        <f>ROUND(I292*H292,2)</f>
        <v>0</v>
      </c>
      <c r="BL292" s="16" t="s">
        <v>238</v>
      </c>
      <c r="BM292" s="157" t="s">
        <v>491</v>
      </c>
    </row>
    <row r="293" spans="1:65" s="2" customFormat="1" ht="19.2" x14ac:dyDescent="0.2">
      <c r="A293" s="31"/>
      <c r="B293" s="32"/>
      <c r="C293" s="31"/>
      <c r="D293" s="159" t="s">
        <v>152</v>
      </c>
      <c r="E293" s="31"/>
      <c r="F293" s="160" t="s">
        <v>492</v>
      </c>
      <c r="G293" s="31"/>
      <c r="H293" s="31"/>
      <c r="I293" s="85"/>
      <c r="J293" s="31"/>
      <c r="K293" s="31"/>
      <c r="L293" s="32"/>
      <c r="M293" s="161"/>
      <c r="N293" s="162"/>
      <c r="O293" s="52"/>
      <c r="P293" s="52"/>
      <c r="Q293" s="52"/>
      <c r="R293" s="52"/>
      <c r="S293" s="52"/>
      <c r="T293" s="53"/>
      <c r="U293" s="31"/>
      <c r="V293" s="31"/>
      <c r="W293" s="31"/>
      <c r="X293" s="31"/>
      <c r="Y293" s="31"/>
      <c r="Z293" s="31"/>
      <c r="AA293" s="31"/>
      <c r="AB293" s="31"/>
      <c r="AC293" s="31"/>
      <c r="AD293" s="31"/>
      <c r="AE293" s="31"/>
      <c r="AT293" s="16" t="s">
        <v>152</v>
      </c>
      <c r="AU293" s="16" t="s">
        <v>78</v>
      </c>
    </row>
    <row r="294" spans="1:65" s="2" customFormat="1" ht="38.4" x14ac:dyDescent="0.2">
      <c r="A294" s="31"/>
      <c r="B294" s="32"/>
      <c r="C294" s="31"/>
      <c r="D294" s="159" t="s">
        <v>154</v>
      </c>
      <c r="E294" s="31"/>
      <c r="F294" s="163" t="s">
        <v>493</v>
      </c>
      <c r="G294" s="31"/>
      <c r="H294" s="31"/>
      <c r="I294" s="85"/>
      <c r="J294" s="31"/>
      <c r="K294" s="31"/>
      <c r="L294" s="32"/>
      <c r="M294" s="161"/>
      <c r="N294" s="162"/>
      <c r="O294" s="52"/>
      <c r="P294" s="52"/>
      <c r="Q294" s="52"/>
      <c r="R294" s="52"/>
      <c r="S294" s="52"/>
      <c r="T294" s="53"/>
      <c r="U294" s="31"/>
      <c r="V294" s="31"/>
      <c r="W294" s="31"/>
      <c r="X294" s="31"/>
      <c r="Y294" s="31"/>
      <c r="Z294" s="31"/>
      <c r="AA294" s="31"/>
      <c r="AB294" s="31"/>
      <c r="AC294" s="31"/>
      <c r="AD294" s="31"/>
      <c r="AE294" s="31"/>
      <c r="AT294" s="16" t="s">
        <v>154</v>
      </c>
      <c r="AU294" s="16" t="s">
        <v>78</v>
      </c>
    </row>
    <row r="295" spans="1:65" s="2" customFormat="1" ht="16.5" customHeight="1" x14ac:dyDescent="0.2">
      <c r="A295" s="31"/>
      <c r="B295" s="145"/>
      <c r="C295" s="164" t="s">
        <v>494</v>
      </c>
      <c r="D295" s="164" t="s">
        <v>261</v>
      </c>
      <c r="E295" s="165" t="s">
        <v>495</v>
      </c>
      <c r="F295" s="166" t="s">
        <v>496</v>
      </c>
      <c r="G295" s="167" t="s">
        <v>196</v>
      </c>
      <c r="H295" s="168">
        <v>5.0999999999999997E-2</v>
      </c>
      <c r="I295" s="169"/>
      <c r="J295" s="170">
        <f>ROUND(I295*H295,2)</f>
        <v>0</v>
      </c>
      <c r="K295" s="166" t="s">
        <v>149</v>
      </c>
      <c r="L295" s="171"/>
      <c r="M295" s="172" t="s">
        <v>3</v>
      </c>
      <c r="N295" s="173" t="s">
        <v>42</v>
      </c>
      <c r="O295" s="52"/>
      <c r="P295" s="155">
        <f>O295*H295</f>
        <v>0</v>
      </c>
      <c r="Q295" s="155">
        <v>1</v>
      </c>
      <c r="R295" s="155">
        <f>Q295*H295</f>
        <v>5.0999999999999997E-2</v>
      </c>
      <c r="S295" s="155">
        <v>0</v>
      </c>
      <c r="T295" s="156">
        <f>S295*H295</f>
        <v>0</v>
      </c>
      <c r="U295" s="31"/>
      <c r="V295" s="31"/>
      <c r="W295" s="31"/>
      <c r="X295" s="31"/>
      <c r="Y295" s="31"/>
      <c r="Z295" s="31"/>
      <c r="AA295" s="31"/>
      <c r="AB295" s="31"/>
      <c r="AC295" s="31"/>
      <c r="AD295" s="31"/>
      <c r="AE295" s="31"/>
      <c r="AR295" s="157" t="s">
        <v>320</v>
      </c>
      <c r="AT295" s="157" t="s">
        <v>261</v>
      </c>
      <c r="AU295" s="157" t="s">
        <v>78</v>
      </c>
      <c r="AY295" s="16" t="s">
        <v>143</v>
      </c>
      <c r="BE295" s="158">
        <f>IF(N295="základní",J295,0)</f>
        <v>0</v>
      </c>
      <c r="BF295" s="158">
        <f>IF(N295="snížená",J295,0)</f>
        <v>0</v>
      </c>
      <c r="BG295" s="158">
        <f>IF(N295="zákl. přenesená",J295,0)</f>
        <v>0</v>
      </c>
      <c r="BH295" s="158">
        <f>IF(N295="sníž. přenesená",J295,0)</f>
        <v>0</v>
      </c>
      <c r="BI295" s="158">
        <f>IF(N295="nulová",J295,0)</f>
        <v>0</v>
      </c>
      <c r="BJ295" s="16" t="s">
        <v>76</v>
      </c>
      <c r="BK295" s="158">
        <f>ROUND(I295*H295,2)</f>
        <v>0</v>
      </c>
      <c r="BL295" s="16" t="s">
        <v>238</v>
      </c>
      <c r="BM295" s="157" t="s">
        <v>497</v>
      </c>
    </row>
    <row r="296" spans="1:65" s="2" customFormat="1" x14ac:dyDescent="0.2">
      <c r="A296" s="31"/>
      <c r="B296" s="32"/>
      <c r="C296" s="31"/>
      <c r="D296" s="159" t="s">
        <v>152</v>
      </c>
      <c r="E296" s="31"/>
      <c r="F296" s="160" t="s">
        <v>496</v>
      </c>
      <c r="G296" s="31"/>
      <c r="H296" s="31"/>
      <c r="I296" s="85"/>
      <c r="J296" s="31"/>
      <c r="K296" s="31"/>
      <c r="L296" s="32"/>
      <c r="M296" s="161"/>
      <c r="N296" s="162"/>
      <c r="O296" s="52"/>
      <c r="P296" s="52"/>
      <c r="Q296" s="52"/>
      <c r="R296" s="52"/>
      <c r="S296" s="52"/>
      <c r="T296" s="53"/>
      <c r="U296" s="31"/>
      <c r="V296" s="31"/>
      <c r="W296" s="31"/>
      <c r="X296" s="31"/>
      <c r="Y296" s="31"/>
      <c r="Z296" s="31"/>
      <c r="AA296" s="31"/>
      <c r="AB296" s="31"/>
      <c r="AC296" s="31"/>
      <c r="AD296" s="31"/>
      <c r="AE296" s="31"/>
      <c r="AT296" s="16" t="s">
        <v>152</v>
      </c>
      <c r="AU296" s="16" t="s">
        <v>78</v>
      </c>
    </row>
    <row r="297" spans="1:65" s="13" customFormat="1" x14ac:dyDescent="0.2">
      <c r="B297" s="174"/>
      <c r="D297" s="159" t="s">
        <v>353</v>
      </c>
      <c r="F297" s="175" t="s">
        <v>498</v>
      </c>
      <c r="H297" s="176">
        <v>5.0999999999999997E-2</v>
      </c>
      <c r="I297" s="177"/>
      <c r="L297" s="174"/>
      <c r="M297" s="178"/>
      <c r="N297" s="179"/>
      <c r="O297" s="179"/>
      <c r="P297" s="179"/>
      <c r="Q297" s="179"/>
      <c r="R297" s="179"/>
      <c r="S297" s="179"/>
      <c r="T297" s="180"/>
      <c r="AT297" s="181" t="s">
        <v>353</v>
      </c>
      <c r="AU297" s="181" t="s">
        <v>78</v>
      </c>
      <c r="AV297" s="13" t="s">
        <v>78</v>
      </c>
      <c r="AW297" s="13" t="s">
        <v>4</v>
      </c>
      <c r="AX297" s="13" t="s">
        <v>76</v>
      </c>
      <c r="AY297" s="181" t="s">
        <v>143</v>
      </c>
    </row>
    <row r="298" spans="1:65" s="2" customFormat="1" ht="16.5" customHeight="1" x14ac:dyDescent="0.2">
      <c r="A298" s="31"/>
      <c r="B298" s="145"/>
      <c r="C298" s="146" t="s">
        <v>499</v>
      </c>
      <c r="D298" s="146" t="s">
        <v>145</v>
      </c>
      <c r="E298" s="147" t="s">
        <v>500</v>
      </c>
      <c r="F298" s="148" t="s">
        <v>501</v>
      </c>
      <c r="G298" s="149" t="s">
        <v>184</v>
      </c>
      <c r="H298" s="150">
        <v>193.6</v>
      </c>
      <c r="I298" s="151"/>
      <c r="J298" s="152">
        <f>ROUND(I298*H298,2)</f>
        <v>0</v>
      </c>
      <c r="K298" s="148" t="s">
        <v>149</v>
      </c>
      <c r="L298" s="32"/>
      <c r="M298" s="153" t="s">
        <v>3</v>
      </c>
      <c r="N298" s="154" t="s">
        <v>42</v>
      </c>
      <c r="O298" s="52"/>
      <c r="P298" s="155">
        <f>O298*H298</f>
        <v>0</v>
      </c>
      <c r="Q298" s="155">
        <v>3.0000000000000001E-5</v>
      </c>
      <c r="R298" s="155">
        <f>Q298*H298</f>
        <v>5.8079999999999998E-3</v>
      </c>
      <c r="S298" s="155">
        <v>0</v>
      </c>
      <c r="T298" s="156">
        <f>S298*H298</f>
        <v>0</v>
      </c>
      <c r="U298" s="31"/>
      <c r="V298" s="31"/>
      <c r="W298" s="31"/>
      <c r="X298" s="31"/>
      <c r="Y298" s="31"/>
      <c r="Z298" s="31"/>
      <c r="AA298" s="31"/>
      <c r="AB298" s="31"/>
      <c r="AC298" s="31"/>
      <c r="AD298" s="31"/>
      <c r="AE298" s="31"/>
      <c r="AR298" s="157" t="s">
        <v>238</v>
      </c>
      <c r="AT298" s="157" t="s">
        <v>145</v>
      </c>
      <c r="AU298" s="157" t="s">
        <v>78</v>
      </c>
      <c r="AY298" s="16" t="s">
        <v>143</v>
      </c>
      <c r="BE298" s="158">
        <f>IF(N298="základní",J298,0)</f>
        <v>0</v>
      </c>
      <c r="BF298" s="158">
        <f>IF(N298="snížená",J298,0)</f>
        <v>0</v>
      </c>
      <c r="BG298" s="158">
        <f>IF(N298="zákl. přenesená",J298,0)</f>
        <v>0</v>
      </c>
      <c r="BH298" s="158">
        <f>IF(N298="sníž. přenesená",J298,0)</f>
        <v>0</v>
      </c>
      <c r="BI298" s="158">
        <f>IF(N298="nulová",J298,0)</f>
        <v>0</v>
      </c>
      <c r="BJ298" s="16" t="s">
        <v>76</v>
      </c>
      <c r="BK298" s="158">
        <f>ROUND(I298*H298,2)</f>
        <v>0</v>
      </c>
      <c r="BL298" s="16" t="s">
        <v>238</v>
      </c>
      <c r="BM298" s="157" t="s">
        <v>502</v>
      </c>
    </row>
    <row r="299" spans="1:65" s="2" customFormat="1" x14ac:dyDescent="0.2">
      <c r="A299" s="31"/>
      <c r="B299" s="32"/>
      <c r="C299" s="31"/>
      <c r="D299" s="159" t="s">
        <v>152</v>
      </c>
      <c r="E299" s="31"/>
      <c r="F299" s="160" t="s">
        <v>503</v>
      </c>
      <c r="G299" s="31"/>
      <c r="H299" s="31"/>
      <c r="I299" s="85"/>
      <c r="J299" s="31"/>
      <c r="K299" s="31"/>
      <c r="L299" s="32"/>
      <c r="M299" s="161"/>
      <c r="N299" s="162"/>
      <c r="O299" s="52"/>
      <c r="P299" s="52"/>
      <c r="Q299" s="52"/>
      <c r="R299" s="52"/>
      <c r="S299" s="52"/>
      <c r="T299" s="53"/>
      <c r="U299" s="31"/>
      <c r="V299" s="31"/>
      <c r="W299" s="31"/>
      <c r="X299" s="31"/>
      <c r="Y299" s="31"/>
      <c r="Z299" s="31"/>
      <c r="AA299" s="31"/>
      <c r="AB299" s="31"/>
      <c r="AC299" s="31"/>
      <c r="AD299" s="31"/>
      <c r="AE299" s="31"/>
      <c r="AT299" s="16" t="s">
        <v>152</v>
      </c>
      <c r="AU299" s="16" t="s">
        <v>78</v>
      </c>
    </row>
    <row r="300" spans="1:65" s="2" customFormat="1" ht="38.4" x14ac:dyDescent="0.2">
      <c r="A300" s="31"/>
      <c r="B300" s="32"/>
      <c r="C300" s="31"/>
      <c r="D300" s="159" t="s">
        <v>154</v>
      </c>
      <c r="E300" s="31"/>
      <c r="F300" s="163" t="s">
        <v>504</v>
      </c>
      <c r="G300" s="31"/>
      <c r="H300" s="31"/>
      <c r="I300" s="85"/>
      <c r="J300" s="31"/>
      <c r="K300" s="31"/>
      <c r="L300" s="32"/>
      <c r="M300" s="161"/>
      <c r="N300" s="162"/>
      <c r="O300" s="52"/>
      <c r="P300" s="52"/>
      <c r="Q300" s="52"/>
      <c r="R300" s="52"/>
      <c r="S300" s="52"/>
      <c r="T300" s="53"/>
      <c r="U300" s="31"/>
      <c r="V300" s="31"/>
      <c r="W300" s="31"/>
      <c r="X300" s="31"/>
      <c r="Y300" s="31"/>
      <c r="Z300" s="31"/>
      <c r="AA300" s="31"/>
      <c r="AB300" s="31"/>
      <c r="AC300" s="31"/>
      <c r="AD300" s="31"/>
      <c r="AE300" s="31"/>
      <c r="AT300" s="16" t="s">
        <v>154</v>
      </c>
      <c r="AU300" s="16" t="s">
        <v>78</v>
      </c>
    </row>
    <row r="301" spans="1:65" s="13" customFormat="1" x14ac:dyDescent="0.2">
      <c r="B301" s="174"/>
      <c r="D301" s="159" t="s">
        <v>353</v>
      </c>
      <c r="F301" s="175" t="s">
        <v>505</v>
      </c>
      <c r="H301" s="176">
        <v>193.6</v>
      </c>
      <c r="I301" s="177"/>
      <c r="L301" s="174"/>
      <c r="M301" s="178"/>
      <c r="N301" s="179"/>
      <c r="O301" s="179"/>
      <c r="P301" s="179"/>
      <c r="Q301" s="179"/>
      <c r="R301" s="179"/>
      <c r="S301" s="179"/>
      <c r="T301" s="180"/>
      <c r="AT301" s="181" t="s">
        <v>353</v>
      </c>
      <c r="AU301" s="181" t="s">
        <v>78</v>
      </c>
      <c r="AV301" s="13" t="s">
        <v>78</v>
      </c>
      <c r="AW301" s="13" t="s">
        <v>4</v>
      </c>
      <c r="AX301" s="13" t="s">
        <v>76</v>
      </c>
      <c r="AY301" s="181" t="s">
        <v>143</v>
      </c>
    </row>
    <row r="302" spans="1:65" s="2" customFormat="1" ht="16.5" customHeight="1" x14ac:dyDescent="0.2">
      <c r="A302" s="31"/>
      <c r="B302" s="145"/>
      <c r="C302" s="164" t="s">
        <v>506</v>
      </c>
      <c r="D302" s="164" t="s">
        <v>261</v>
      </c>
      <c r="E302" s="165" t="s">
        <v>507</v>
      </c>
      <c r="F302" s="166" t="s">
        <v>508</v>
      </c>
      <c r="G302" s="167" t="s">
        <v>184</v>
      </c>
      <c r="H302" s="168">
        <v>179.52</v>
      </c>
      <c r="I302" s="169"/>
      <c r="J302" s="170">
        <f>ROUND(I302*H302,2)</f>
        <v>0</v>
      </c>
      <c r="K302" s="166" t="s">
        <v>149</v>
      </c>
      <c r="L302" s="171"/>
      <c r="M302" s="172" t="s">
        <v>3</v>
      </c>
      <c r="N302" s="173" t="s">
        <v>42</v>
      </c>
      <c r="O302" s="52"/>
      <c r="P302" s="155">
        <f>O302*H302</f>
        <v>0</v>
      </c>
      <c r="Q302" s="155">
        <v>1.9E-3</v>
      </c>
      <c r="R302" s="155">
        <f>Q302*H302</f>
        <v>0.341088</v>
      </c>
      <c r="S302" s="155">
        <v>0</v>
      </c>
      <c r="T302" s="156">
        <f>S302*H302</f>
        <v>0</v>
      </c>
      <c r="U302" s="31"/>
      <c r="V302" s="31"/>
      <c r="W302" s="31"/>
      <c r="X302" s="31"/>
      <c r="Y302" s="31"/>
      <c r="Z302" s="31"/>
      <c r="AA302" s="31"/>
      <c r="AB302" s="31"/>
      <c r="AC302" s="31"/>
      <c r="AD302" s="31"/>
      <c r="AE302" s="31"/>
      <c r="AR302" s="157" t="s">
        <v>320</v>
      </c>
      <c r="AT302" s="157" t="s">
        <v>261</v>
      </c>
      <c r="AU302" s="157" t="s">
        <v>78</v>
      </c>
      <c r="AY302" s="16" t="s">
        <v>143</v>
      </c>
      <c r="BE302" s="158">
        <f>IF(N302="základní",J302,0)</f>
        <v>0</v>
      </c>
      <c r="BF302" s="158">
        <f>IF(N302="snížená",J302,0)</f>
        <v>0</v>
      </c>
      <c r="BG302" s="158">
        <f>IF(N302="zákl. přenesená",J302,0)</f>
        <v>0</v>
      </c>
      <c r="BH302" s="158">
        <f>IF(N302="sníž. přenesená",J302,0)</f>
        <v>0</v>
      </c>
      <c r="BI302" s="158">
        <f>IF(N302="nulová",J302,0)</f>
        <v>0</v>
      </c>
      <c r="BJ302" s="16" t="s">
        <v>76</v>
      </c>
      <c r="BK302" s="158">
        <f>ROUND(I302*H302,2)</f>
        <v>0</v>
      </c>
      <c r="BL302" s="16" t="s">
        <v>238</v>
      </c>
      <c r="BM302" s="157" t="s">
        <v>509</v>
      </c>
    </row>
    <row r="303" spans="1:65" s="2" customFormat="1" x14ac:dyDescent="0.2">
      <c r="A303" s="31"/>
      <c r="B303" s="32"/>
      <c r="C303" s="31"/>
      <c r="D303" s="159" t="s">
        <v>152</v>
      </c>
      <c r="E303" s="31"/>
      <c r="F303" s="160" t="s">
        <v>508</v>
      </c>
      <c r="G303" s="31"/>
      <c r="H303" s="31"/>
      <c r="I303" s="85"/>
      <c r="J303" s="31"/>
      <c r="K303" s="31"/>
      <c r="L303" s="32"/>
      <c r="M303" s="161"/>
      <c r="N303" s="162"/>
      <c r="O303" s="52"/>
      <c r="P303" s="52"/>
      <c r="Q303" s="52"/>
      <c r="R303" s="52"/>
      <c r="S303" s="52"/>
      <c r="T303" s="53"/>
      <c r="U303" s="31"/>
      <c r="V303" s="31"/>
      <c r="W303" s="31"/>
      <c r="X303" s="31"/>
      <c r="Y303" s="31"/>
      <c r="Z303" s="31"/>
      <c r="AA303" s="31"/>
      <c r="AB303" s="31"/>
      <c r="AC303" s="31"/>
      <c r="AD303" s="31"/>
      <c r="AE303" s="31"/>
      <c r="AT303" s="16" t="s">
        <v>152</v>
      </c>
      <c r="AU303" s="16" t="s">
        <v>78</v>
      </c>
    </row>
    <row r="304" spans="1:65" s="13" customFormat="1" x14ac:dyDescent="0.2">
      <c r="B304" s="174"/>
      <c r="D304" s="159" t="s">
        <v>353</v>
      </c>
      <c r="F304" s="175" t="s">
        <v>510</v>
      </c>
      <c r="H304" s="176">
        <v>179.52</v>
      </c>
      <c r="I304" s="177"/>
      <c r="L304" s="174"/>
      <c r="M304" s="178"/>
      <c r="N304" s="179"/>
      <c r="O304" s="179"/>
      <c r="P304" s="179"/>
      <c r="Q304" s="179"/>
      <c r="R304" s="179"/>
      <c r="S304" s="179"/>
      <c r="T304" s="180"/>
      <c r="AT304" s="181" t="s">
        <v>353</v>
      </c>
      <c r="AU304" s="181" t="s">
        <v>78</v>
      </c>
      <c r="AV304" s="13" t="s">
        <v>78</v>
      </c>
      <c r="AW304" s="13" t="s">
        <v>4</v>
      </c>
      <c r="AX304" s="13" t="s">
        <v>76</v>
      </c>
      <c r="AY304" s="181" t="s">
        <v>143</v>
      </c>
    </row>
    <row r="305" spans="1:65" s="2" customFormat="1" ht="16.5" customHeight="1" x14ac:dyDescent="0.2">
      <c r="A305" s="31"/>
      <c r="B305" s="145"/>
      <c r="C305" s="146" t="s">
        <v>511</v>
      </c>
      <c r="D305" s="146" t="s">
        <v>145</v>
      </c>
      <c r="E305" s="147" t="s">
        <v>512</v>
      </c>
      <c r="F305" s="148" t="s">
        <v>513</v>
      </c>
      <c r="G305" s="149" t="s">
        <v>221</v>
      </c>
      <c r="H305" s="150">
        <v>6</v>
      </c>
      <c r="I305" s="151"/>
      <c r="J305" s="152">
        <f>ROUND(I305*H305,2)</f>
        <v>0</v>
      </c>
      <c r="K305" s="148" t="s">
        <v>149</v>
      </c>
      <c r="L305" s="32"/>
      <c r="M305" s="153" t="s">
        <v>3</v>
      </c>
      <c r="N305" s="154" t="s">
        <v>42</v>
      </c>
      <c r="O305" s="52"/>
      <c r="P305" s="155">
        <f>O305*H305</f>
        <v>0</v>
      </c>
      <c r="Q305" s="155">
        <v>7.4999999999999997E-3</v>
      </c>
      <c r="R305" s="155">
        <f>Q305*H305</f>
        <v>4.4999999999999998E-2</v>
      </c>
      <c r="S305" s="155">
        <v>0</v>
      </c>
      <c r="T305" s="156">
        <f>S305*H305</f>
        <v>0</v>
      </c>
      <c r="U305" s="31"/>
      <c r="V305" s="31"/>
      <c r="W305" s="31"/>
      <c r="X305" s="31"/>
      <c r="Y305" s="31"/>
      <c r="Z305" s="31"/>
      <c r="AA305" s="31"/>
      <c r="AB305" s="31"/>
      <c r="AC305" s="31"/>
      <c r="AD305" s="31"/>
      <c r="AE305" s="31"/>
      <c r="AR305" s="157" t="s">
        <v>238</v>
      </c>
      <c r="AT305" s="157" t="s">
        <v>145</v>
      </c>
      <c r="AU305" s="157" t="s">
        <v>78</v>
      </c>
      <c r="AY305" s="16" t="s">
        <v>143</v>
      </c>
      <c r="BE305" s="158">
        <f>IF(N305="základní",J305,0)</f>
        <v>0</v>
      </c>
      <c r="BF305" s="158">
        <f>IF(N305="snížená",J305,0)</f>
        <v>0</v>
      </c>
      <c r="BG305" s="158">
        <f>IF(N305="zákl. přenesená",J305,0)</f>
        <v>0</v>
      </c>
      <c r="BH305" s="158">
        <f>IF(N305="sníž. přenesená",J305,0)</f>
        <v>0</v>
      </c>
      <c r="BI305" s="158">
        <f>IF(N305="nulová",J305,0)</f>
        <v>0</v>
      </c>
      <c r="BJ305" s="16" t="s">
        <v>76</v>
      </c>
      <c r="BK305" s="158">
        <f>ROUND(I305*H305,2)</f>
        <v>0</v>
      </c>
      <c r="BL305" s="16" t="s">
        <v>238</v>
      </c>
      <c r="BM305" s="157" t="s">
        <v>514</v>
      </c>
    </row>
    <row r="306" spans="1:65" s="2" customFormat="1" ht="19.2" x14ac:dyDescent="0.2">
      <c r="A306" s="31"/>
      <c r="B306" s="32"/>
      <c r="C306" s="31"/>
      <c r="D306" s="159" t="s">
        <v>152</v>
      </c>
      <c r="E306" s="31"/>
      <c r="F306" s="160" t="s">
        <v>515</v>
      </c>
      <c r="G306" s="31"/>
      <c r="H306" s="31"/>
      <c r="I306" s="85"/>
      <c r="J306" s="31"/>
      <c r="K306" s="31"/>
      <c r="L306" s="32"/>
      <c r="M306" s="161"/>
      <c r="N306" s="162"/>
      <c r="O306" s="52"/>
      <c r="P306" s="52"/>
      <c r="Q306" s="52"/>
      <c r="R306" s="52"/>
      <c r="S306" s="52"/>
      <c r="T306" s="53"/>
      <c r="U306" s="31"/>
      <c r="V306" s="31"/>
      <c r="W306" s="31"/>
      <c r="X306" s="31"/>
      <c r="Y306" s="31"/>
      <c r="Z306" s="31"/>
      <c r="AA306" s="31"/>
      <c r="AB306" s="31"/>
      <c r="AC306" s="31"/>
      <c r="AD306" s="31"/>
      <c r="AE306" s="31"/>
      <c r="AT306" s="16" t="s">
        <v>152</v>
      </c>
      <c r="AU306" s="16" t="s">
        <v>78</v>
      </c>
    </row>
    <row r="307" spans="1:65" s="2" customFormat="1" ht="38.4" x14ac:dyDescent="0.2">
      <c r="A307" s="31"/>
      <c r="B307" s="32"/>
      <c r="C307" s="31"/>
      <c r="D307" s="159" t="s">
        <v>154</v>
      </c>
      <c r="E307" s="31"/>
      <c r="F307" s="163" t="s">
        <v>504</v>
      </c>
      <c r="G307" s="31"/>
      <c r="H307" s="31"/>
      <c r="I307" s="85"/>
      <c r="J307" s="31"/>
      <c r="K307" s="31"/>
      <c r="L307" s="32"/>
      <c r="M307" s="161"/>
      <c r="N307" s="162"/>
      <c r="O307" s="52"/>
      <c r="P307" s="52"/>
      <c r="Q307" s="52"/>
      <c r="R307" s="52"/>
      <c r="S307" s="52"/>
      <c r="T307" s="53"/>
      <c r="U307" s="31"/>
      <c r="V307" s="31"/>
      <c r="W307" s="31"/>
      <c r="X307" s="31"/>
      <c r="Y307" s="31"/>
      <c r="Z307" s="31"/>
      <c r="AA307" s="31"/>
      <c r="AB307" s="31"/>
      <c r="AC307" s="31"/>
      <c r="AD307" s="31"/>
      <c r="AE307" s="31"/>
      <c r="AT307" s="16" t="s">
        <v>154</v>
      </c>
      <c r="AU307" s="16" t="s">
        <v>78</v>
      </c>
    </row>
    <row r="308" spans="1:65" s="2" customFormat="1" ht="16.5" customHeight="1" x14ac:dyDescent="0.2">
      <c r="A308" s="31"/>
      <c r="B308" s="145"/>
      <c r="C308" s="164" t="s">
        <v>516</v>
      </c>
      <c r="D308" s="164" t="s">
        <v>261</v>
      </c>
      <c r="E308" s="165" t="s">
        <v>517</v>
      </c>
      <c r="F308" s="166" t="s">
        <v>518</v>
      </c>
      <c r="G308" s="167" t="s">
        <v>221</v>
      </c>
      <c r="H308" s="168">
        <v>6</v>
      </c>
      <c r="I308" s="169"/>
      <c r="J308" s="170">
        <f>ROUND(I308*H308,2)</f>
        <v>0</v>
      </c>
      <c r="K308" s="166" t="s">
        <v>149</v>
      </c>
      <c r="L308" s="171"/>
      <c r="M308" s="172" t="s">
        <v>3</v>
      </c>
      <c r="N308" s="173" t="s">
        <v>42</v>
      </c>
      <c r="O308" s="52"/>
      <c r="P308" s="155">
        <f>O308*H308</f>
        <v>0</v>
      </c>
      <c r="Q308" s="155">
        <v>2.3000000000000001E-4</v>
      </c>
      <c r="R308" s="155">
        <f>Q308*H308</f>
        <v>1.3800000000000002E-3</v>
      </c>
      <c r="S308" s="155">
        <v>0</v>
      </c>
      <c r="T308" s="156">
        <f>S308*H308</f>
        <v>0</v>
      </c>
      <c r="U308" s="31"/>
      <c r="V308" s="31"/>
      <c r="W308" s="31"/>
      <c r="X308" s="31"/>
      <c r="Y308" s="31"/>
      <c r="Z308" s="31"/>
      <c r="AA308" s="31"/>
      <c r="AB308" s="31"/>
      <c r="AC308" s="31"/>
      <c r="AD308" s="31"/>
      <c r="AE308" s="31"/>
      <c r="AR308" s="157" t="s">
        <v>320</v>
      </c>
      <c r="AT308" s="157" t="s">
        <v>261</v>
      </c>
      <c r="AU308" s="157" t="s">
        <v>78</v>
      </c>
      <c r="AY308" s="16" t="s">
        <v>143</v>
      </c>
      <c r="BE308" s="158">
        <f>IF(N308="základní",J308,0)</f>
        <v>0</v>
      </c>
      <c r="BF308" s="158">
        <f>IF(N308="snížená",J308,0)</f>
        <v>0</v>
      </c>
      <c r="BG308" s="158">
        <f>IF(N308="zákl. přenesená",J308,0)</f>
        <v>0</v>
      </c>
      <c r="BH308" s="158">
        <f>IF(N308="sníž. přenesená",J308,0)</f>
        <v>0</v>
      </c>
      <c r="BI308" s="158">
        <f>IF(N308="nulová",J308,0)</f>
        <v>0</v>
      </c>
      <c r="BJ308" s="16" t="s">
        <v>76</v>
      </c>
      <c r="BK308" s="158">
        <f>ROUND(I308*H308,2)</f>
        <v>0</v>
      </c>
      <c r="BL308" s="16" t="s">
        <v>238</v>
      </c>
      <c r="BM308" s="157" t="s">
        <v>519</v>
      </c>
    </row>
    <row r="309" spans="1:65" s="2" customFormat="1" x14ac:dyDescent="0.2">
      <c r="A309" s="31"/>
      <c r="B309" s="32"/>
      <c r="C309" s="31"/>
      <c r="D309" s="159" t="s">
        <v>152</v>
      </c>
      <c r="E309" s="31"/>
      <c r="F309" s="160" t="s">
        <v>518</v>
      </c>
      <c r="G309" s="31"/>
      <c r="H309" s="31"/>
      <c r="I309" s="85"/>
      <c r="J309" s="31"/>
      <c r="K309" s="31"/>
      <c r="L309" s="32"/>
      <c r="M309" s="161"/>
      <c r="N309" s="162"/>
      <c r="O309" s="52"/>
      <c r="P309" s="52"/>
      <c r="Q309" s="52"/>
      <c r="R309" s="52"/>
      <c r="S309" s="52"/>
      <c r="T309" s="53"/>
      <c r="U309" s="31"/>
      <c r="V309" s="31"/>
      <c r="W309" s="31"/>
      <c r="X309" s="31"/>
      <c r="Y309" s="31"/>
      <c r="Z309" s="31"/>
      <c r="AA309" s="31"/>
      <c r="AB309" s="31"/>
      <c r="AC309" s="31"/>
      <c r="AD309" s="31"/>
      <c r="AE309" s="31"/>
      <c r="AT309" s="16" t="s">
        <v>152</v>
      </c>
      <c r="AU309" s="16" t="s">
        <v>78</v>
      </c>
    </row>
    <row r="310" spans="1:65" s="12" customFormat="1" ht="22.95" customHeight="1" x14ac:dyDescent="0.25">
      <c r="B310" s="132"/>
      <c r="D310" s="133" t="s">
        <v>70</v>
      </c>
      <c r="E310" s="143" t="s">
        <v>520</v>
      </c>
      <c r="F310" s="143" t="s">
        <v>521</v>
      </c>
      <c r="I310" s="135"/>
      <c r="J310" s="144">
        <f>BK310</f>
        <v>0</v>
      </c>
      <c r="L310" s="132"/>
      <c r="M310" s="137"/>
      <c r="N310" s="138"/>
      <c r="O310" s="138"/>
      <c r="P310" s="139">
        <f>SUM(P311:P326)</f>
        <v>0</v>
      </c>
      <c r="Q310" s="138"/>
      <c r="R310" s="139">
        <f>SUM(R311:R326)</f>
        <v>1.53949</v>
      </c>
      <c r="S310" s="138"/>
      <c r="T310" s="140">
        <f>SUM(T311:T326)</f>
        <v>0</v>
      </c>
      <c r="AR310" s="133" t="s">
        <v>78</v>
      </c>
      <c r="AT310" s="141" t="s">
        <v>70</v>
      </c>
      <c r="AU310" s="141" t="s">
        <v>76</v>
      </c>
      <c r="AY310" s="133" t="s">
        <v>143</v>
      </c>
      <c r="BK310" s="142">
        <f>SUM(BK311:BK326)</f>
        <v>0</v>
      </c>
    </row>
    <row r="311" spans="1:65" s="2" customFormat="1" ht="16.5" customHeight="1" x14ac:dyDescent="0.2">
      <c r="A311" s="31"/>
      <c r="B311" s="145"/>
      <c r="C311" s="146" t="s">
        <v>522</v>
      </c>
      <c r="D311" s="146" t="s">
        <v>145</v>
      </c>
      <c r="E311" s="147" t="s">
        <v>523</v>
      </c>
      <c r="F311" s="148" t="s">
        <v>524</v>
      </c>
      <c r="G311" s="149" t="s">
        <v>184</v>
      </c>
      <c r="H311" s="150">
        <v>171</v>
      </c>
      <c r="I311" s="151"/>
      <c r="J311" s="152">
        <f>ROUND(I311*H311,2)</f>
        <v>0</v>
      </c>
      <c r="K311" s="148" t="s">
        <v>149</v>
      </c>
      <c r="L311" s="32"/>
      <c r="M311" s="153" t="s">
        <v>3</v>
      </c>
      <c r="N311" s="154" t="s">
        <v>42</v>
      </c>
      <c r="O311" s="52"/>
      <c r="P311" s="155">
        <f>O311*H311</f>
        <v>0</v>
      </c>
      <c r="Q311" s="155">
        <v>0</v>
      </c>
      <c r="R311" s="155">
        <f>Q311*H311</f>
        <v>0</v>
      </c>
      <c r="S311" s="155">
        <v>0</v>
      </c>
      <c r="T311" s="156">
        <f>S311*H311</f>
        <v>0</v>
      </c>
      <c r="U311" s="31"/>
      <c r="V311" s="31"/>
      <c r="W311" s="31"/>
      <c r="X311" s="31"/>
      <c r="Y311" s="31"/>
      <c r="Z311" s="31"/>
      <c r="AA311" s="31"/>
      <c r="AB311" s="31"/>
      <c r="AC311" s="31"/>
      <c r="AD311" s="31"/>
      <c r="AE311" s="31"/>
      <c r="AR311" s="157" t="s">
        <v>238</v>
      </c>
      <c r="AT311" s="157" t="s">
        <v>145</v>
      </c>
      <c r="AU311" s="157" t="s">
        <v>78</v>
      </c>
      <c r="AY311" s="16" t="s">
        <v>143</v>
      </c>
      <c r="BE311" s="158">
        <f>IF(N311="základní",J311,0)</f>
        <v>0</v>
      </c>
      <c r="BF311" s="158">
        <f>IF(N311="snížená",J311,0)</f>
        <v>0</v>
      </c>
      <c r="BG311" s="158">
        <f>IF(N311="zákl. přenesená",J311,0)</f>
        <v>0</v>
      </c>
      <c r="BH311" s="158">
        <f>IF(N311="sníž. přenesená",J311,0)</f>
        <v>0</v>
      </c>
      <c r="BI311" s="158">
        <f>IF(N311="nulová",J311,0)</f>
        <v>0</v>
      </c>
      <c r="BJ311" s="16" t="s">
        <v>76</v>
      </c>
      <c r="BK311" s="158">
        <f>ROUND(I311*H311,2)</f>
        <v>0</v>
      </c>
      <c r="BL311" s="16" t="s">
        <v>238</v>
      </c>
      <c r="BM311" s="157" t="s">
        <v>525</v>
      </c>
    </row>
    <row r="312" spans="1:65" s="2" customFormat="1" ht="19.2" x14ac:dyDescent="0.2">
      <c r="A312" s="31"/>
      <c r="B312" s="32"/>
      <c r="C312" s="31"/>
      <c r="D312" s="159" t="s">
        <v>152</v>
      </c>
      <c r="E312" s="31"/>
      <c r="F312" s="160" t="s">
        <v>526</v>
      </c>
      <c r="G312" s="31"/>
      <c r="H312" s="31"/>
      <c r="I312" s="85"/>
      <c r="J312" s="31"/>
      <c r="K312" s="31"/>
      <c r="L312" s="32"/>
      <c r="M312" s="161"/>
      <c r="N312" s="162"/>
      <c r="O312" s="52"/>
      <c r="P312" s="52"/>
      <c r="Q312" s="52"/>
      <c r="R312" s="52"/>
      <c r="S312" s="52"/>
      <c r="T312" s="53"/>
      <c r="U312" s="31"/>
      <c r="V312" s="31"/>
      <c r="W312" s="31"/>
      <c r="X312" s="31"/>
      <c r="Y312" s="31"/>
      <c r="Z312" s="31"/>
      <c r="AA312" s="31"/>
      <c r="AB312" s="31"/>
      <c r="AC312" s="31"/>
      <c r="AD312" s="31"/>
      <c r="AE312" s="31"/>
      <c r="AT312" s="16" t="s">
        <v>152</v>
      </c>
      <c r="AU312" s="16" t="s">
        <v>78</v>
      </c>
    </row>
    <row r="313" spans="1:65" s="2" customFormat="1" ht="105.6" x14ac:dyDescent="0.2">
      <c r="A313" s="31"/>
      <c r="B313" s="32"/>
      <c r="C313" s="31"/>
      <c r="D313" s="159" t="s">
        <v>154</v>
      </c>
      <c r="E313" s="31"/>
      <c r="F313" s="163" t="s">
        <v>527</v>
      </c>
      <c r="G313" s="31"/>
      <c r="H313" s="31"/>
      <c r="I313" s="85"/>
      <c r="J313" s="31"/>
      <c r="K313" s="31"/>
      <c r="L313" s="32"/>
      <c r="M313" s="161"/>
      <c r="N313" s="162"/>
      <c r="O313" s="52"/>
      <c r="P313" s="52"/>
      <c r="Q313" s="52"/>
      <c r="R313" s="52"/>
      <c r="S313" s="52"/>
      <c r="T313" s="53"/>
      <c r="U313" s="31"/>
      <c r="V313" s="31"/>
      <c r="W313" s="31"/>
      <c r="X313" s="31"/>
      <c r="Y313" s="31"/>
      <c r="Z313" s="31"/>
      <c r="AA313" s="31"/>
      <c r="AB313" s="31"/>
      <c r="AC313" s="31"/>
      <c r="AD313" s="31"/>
      <c r="AE313" s="31"/>
      <c r="AT313" s="16" t="s">
        <v>154</v>
      </c>
      <c r="AU313" s="16" t="s">
        <v>78</v>
      </c>
    </row>
    <row r="314" spans="1:65" s="2" customFormat="1" ht="16.5" customHeight="1" x14ac:dyDescent="0.2">
      <c r="A314" s="31"/>
      <c r="B314" s="145"/>
      <c r="C314" s="164" t="s">
        <v>528</v>
      </c>
      <c r="D314" s="164" t="s">
        <v>261</v>
      </c>
      <c r="E314" s="165" t="s">
        <v>529</v>
      </c>
      <c r="F314" s="166" t="s">
        <v>530</v>
      </c>
      <c r="G314" s="167" t="s">
        <v>163</v>
      </c>
      <c r="H314" s="168">
        <v>17.442</v>
      </c>
      <c r="I314" s="169"/>
      <c r="J314" s="170">
        <f>ROUND(I314*H314,2)</f>
        <v>0</v>
      </c>
      <c r="K314" s="166" t="s">
        <v>149</v>
      </c>
      <c r="L314" s="171"/>
      <c r="M314" s="172" t="s">
        <v>3</v>
      </c>
      <c r="N314" s="173" t="s">
        <v>42</v>
      </c>
      <c r="O314" s="52"/>
      <c r="P314" s="155">
        <f>O314*H314</f>
        <v>0</v>
      </c>
      <c r="Q314" s="155">
        <v>2.5000000000000001E-2</v>
      </c>
      <c r="R314" s="155">
        <f>Q314*H314</f>
        <v>0.43605000000000005</v>
      </c>
      <c r="S314" s="155">
        <v>0</v>
      </c>
      <c r="T314" s="156">
        <f>S314*H314</f>
        <v>0</v>
      </c>
      <c r="U314" s="31"/>
      <c r="V314" s="31"/>
      <c r="W314" s="31"/>
      <c r="X314" s="31"/>
      <c r="Y314" s="31"/>
      <c r="Z314" s="31"/>
      <c r="AA314" s="31"/>
      <c r="AB314" s="31"/>
      <c r="AC314" s="31"/>
      <c r="AD314" s="31"/>
      <c r="AE314" s="31"/>
      <c r="AR314" s="157" t="s">
        <v>320</v>
      </c>
      <c r="AT314" s="157" t="s">
        <v>261</v>
      </c>
      <c r="AU314" s="157" t="s">
        <v>78</v>
      </c>
      <c r="AY314" s="16" t="s">
        <v>143</v>
      </c>
      <c r="BE314" s="158">
        <f>IF(N314="základní",J314,0)</f>
        <v>0</v>
      </c>
      <c r="BF314" s="158">
        <f>IF(N314="snížená",J314,0)</f>
        <v>0</v>
      </c>
      <c r="BG314" s="158">
        <f>IF(N314="zákl. přenesená",J314,0)</f>
        <v>0</v>
      </c>
      <c r="BH314" s="158">
        <f>IF(N314="sníž. přenesená",J314,0)</f>
        <v>0</v>
      </c>
      <c r="BI314" s="158">
        <f>IF(N314="nulová",J314,0)</f>
        <v>0</v>
      </c>
      <c r="BJ314" s="16" t="s">
        <v>76</v>
      </c>
      <c r="BK314" s="158">
        <f>ROUND(I314*H314,2)</f>
        <v>0</v>
      </c>
      <c r="BL314" s="16" t="s">
        <v>238</v>
      </c>
      <c r="BM314" s="157" t="s">
        <v>531</v>
      </c>
    </row>
    <row r="315" spans="1:65" s="2" customFormat="1" x14ac:dyDescent="0.2">
      <c r="A315" s="31"/>
      <c r="B315" s="32"/>
      <c r="C315" s="31"/>
      <c r="D315" s="159" t="s">
        <v>152</v>
      </c>
      <c r="E315" s="31"/>
      <c r="F315" s="160" t="s">
        <v>530</v>
      </c>
      <c r="G315" s="31"/>
      <c r="H315" s="31"/>
      <c r="I315" s="85"/>
      <c r="J315" s="31"/>
      <c r="K315" s="31"/>
      <c r="L315" s="32"/>
      <c r="M315" s="161"/>
      <c r="N315" s="162"/>
      <c r="O315" s="52"/>
      <c r="P315" s="52"/>
      <c r="Q315" s="52"/>
      <c r="R315" s="52"/>
      <c r="S315" s="52"/>
      <c r="T315" s="53"/>
      <c r="U315" s="31"/>
      <c r="V315" s="31"/>
      <c r="W315" s="31"/>
      <c r="X315" s="31"/>
      <c r="Y315" s="31"/>
      <c r="Z315" s="31"/>
      <c r="AA315" s="31"/>
      <c r="AB315" s="31"/>
      <c r="AC315" s="31"/>
      <c r="AD315" s="31"/>
      <c r="AE315" s="31"/>
      <c r="AT315" s="16" t="s">
        <v>152</v>
      </c>
      <c r="AU315" s="16" t="s">
        <v>78</v>
      </c>
    </row>
    <row r="316" spans="1:65" s="13" customFormat="1" x14ac:dyDescent="0.2">
      <c r="B316" s="174"/>
      <c r="D316" s="159" t="s">
        <v>353</v>
      </c>
      <c r="F316" s="175" t="s">
        <v>532</v>
      </c>
      <c r="H316" s="176">
        <v>17.442</v>
      </c>
      <c r="I316" s="177"/>
      <c r="L316" s="174"/>
      <c r="M316" s="178"/>
      <c r="N316" s="179"/>
      <c r="O316" s="179"/>
      <c r="P316" s="179"/>
      <c r="Q316" s="179"/>
      <c r="R316" s="179"/>
      <c r="S316" s="179"/>
      <c r="T316" s="180"/>
      <c r="AT316" s="181" t="s">
        <v>353</v>
      </c>
      <c r="AU316" s="181" t="s">
        <v>78</v>
      </c>
      <c r="AV316" s="13" t="s">
        <v>78</v>
      </c>
      <c r="AW316" s="13" t="s">
        <v>4</v>
      </c>
      <c r="AX316" s="13" t="s">
        <v>76</v>
      </c>
      <c r="AY316" s="181" t="s">
        <v>143</v>
      </c>
    </row>
    <row r="317" spans="1:65" s="2" customFormat="1" ht="16.5" customHeight="1" x14ac:dyDescent="0.2">
      <c r="A317" s="31"/>
      <c r="B317" s="145"/>
      <c r="C317" s="146" t="s">
        <v>533</v>
      </c>
      <c r="D317" s="146" t="s">
        <v>145</v>
      </c>
      <c r="E317" s="147" t="s">
        <v>534</v>
      </c>
      <c r="F317" s="148" t="s">
        <v>535</v>
      </c>
      <c r="G317" s="149" t="s">
        <v>184</v>
      </c>
      <c r="H317" s="150">
        <v>171</v>
      </c>
      <c r="I317" s="151"/>
      <c r="J317" s="152">
        <f>ROUND(I317*H317,2)</f>
        <v>0</v>
      </c>
      <c r="K317" s="148" t="s">
        <v>149</v>
      </c>
      <c r="L317" s="32"/>
      <c r="M317" s="153" t="s">
        <v>3</v>
      </c>
      <c r="N317" s="154" t="s">
        <v>42</v>
      </c>
      <c r="O317" s="52"/>
      <c r="P317" s="155">
        <f>O317*H317</f>
        <v>0</v>
      </c>
      <c r="Q317" s="155">
        <v>0</v>
      </c>
      <c r="R317" s="155">
        <f>Q317*H317</f>
        <v>0</v>
      </c>
      <c r="S317" s="155">
        <v>0</v>
      </c>
      <c r="T317" s="156">
        <f>S317*H317</f>
        <v>0</v>
      </c>
      <c r="U317" s="31"/>
      <c r="V317" s="31"/>
      <c r="W317" s="31"/>
      <c r="X317" s="31"/>
      <c r="Y317" s="31"/>
      <c r="Z317" s="31"/>
      <c r="AA317" s="31"/>
      <c r="AB317" s="31"/>
      <c r="AC317" s="31"/>
      <c r="AD317" s="31"/>
      <c r="AE317" s="31"/>
      <c r="AR317" s="157" t="s">
        <v>238</v>
      </c>
      <c r="AT317" s="157" t="s">
        <v>145</v>
      </c>
      <c r="AU317" s="157" t="s">
        <v>78</v>
      </c>
      <c r="AY317" s="16" t="s">
        <v>143</v>
      </c>
      <c r="BE317" s="158">
        <f>IF(N317="základní",J317,0)</f>
        <v>0</v>
      </c>
      <c r="BF317" s="158">
        <f>IF(N317="snížená",J317,0)</f>
        <v>0</v>
      </c>
      <c r="BG317" s="158">
        <f>IF(N317="zákl. přenesená",J317,0)</f>
        <v>0</v>
      </c>
      <c r="BH317" s="158">
        <f>IF(N317="sníž. přenesená",J317,0)</f>
        <v>0</v>
      </c>
      <c r="BI317" s="158">
        <f>IF(N317="nulová",J317,0)</f>
        <v>0</v>
      </c>
      <c r="BJ317" s="16" t="s">
        <v>76</v>
      </c>
      <c r="BK317" s="158">
        <f>ROUND(I317*H317,2)</f>
        <v>0</v>
      </c>
      <c r="BL317" s="16" t="s">
        <v>238</v>
      </c>
      <c r="BM317" s="157" t="s">
        <v>536</v>
      </c>
    </row>
    <row r="318" spans="1:65" s="2" customFormat="1" x14ac:dyDescent="0.2">
      <c r="A318" s="31"/>
      <c r="B318" s="32"/>
      <c r="C318" s="31"/>
      <c r="D318" s="159" t="s">
        <v>152</v>
      </c>
      <c r="E318" s="31"/>
      <c r="F318" s="160" t="s">
        <v>537</v>
      </c>
      <c r="G318" s="31"/>
      <c r="H318" s="31"/>
      <c r="I318" s="85"/>
      <c r="J318" s="31"/>
      <c r="K318" s="31"/>
      <c r="L318" s="32"/>
      <c r="M318" s="161"/>
      <c r="N318" s="162"/>
      <c r="O318" s="52"/>
      <c r="P318" s="52"/>
      <c r="Q318" s="52"/>
      <c r="R318" s="52"/>
      <c r="S318" s="52"/>
      <c r="T318" s="53"/>
      <c r="U318" s="31"/>
      <c r="V318" s="31"/>
      <c r="W318" s="31"/>
      <c r="X318" s="31"/>
      <c r="Y318" s="31"/>
      <c r="Z318" s="31"/>
      <c r="AA318" s="31"/>
      <c r="AB318" s="31"/>
      <c r="AC318" s="31"/>
      <c r="AD318" s="31"/>
      <c r="AE318" s="31"/>
      <c r="AT318" s="16" t="s">
        <v>152</v>
      </c>
      <c r="AU318" s="16" t="s">
        <v>78</v>
      </c>
    </row>
    <row r="319" spans="1:65" s="2" customFormat="1" ht="105.6" x14ac:dyDescent="0.2">
      <c r="A319" s="31"/>
      <c r="B319" s="32"/>
      <c r="C319" s="31"/>
      <c r="D319" s="159" t="s">
        <v>154</v>
      </c>
      <c r="E319" s="31"/>
      <c r="F319" s="163" t="s">
        <v>527</v>
      </c>
      <c r="G319" s="31"/>
      <c r="H319" s="31"/>
      <c r="I319" s="85"/>
      <c r="J319" s="31"/>
      <c r="K319" s="31"/>
      <c r="L319" s="32"/>
      <c r="M319" s="161"/>
      <c r="N319" s="162"/>
      <c r="O319" s="52"/>
      <c r="P319" s="52"/>
      <c r="Q319" s="52"/>
      <c r="R319" s="52"/>
      <c r="S319" s="52"/>
      <c r="T319" s="53"/>
      <c r="U319" s="31"/>
      <c r="V319" s="31"/>
      <c r="W319" s="31"/>
      <c r="X319" s="31"/>
      <c r="Y319" s="31"/>
      <c r="Z319" s="31"/>
      <c r="AA319" s="31"/>
      <c r="AB319" s="31"/>
      <c r="AC319" s="31"/>
      <c r="AD319" s="31"/>
      <c r="AE319" s="31"/>
      <c r="AT319" s="16" t="s">
        <v>154</v>
      </c>
      <c r="AU319" s="16" t="s">
        <v>78</v>
      </c>
    </row>
    <row r="320" spans="1:65" s="2" customFormat="1" ht="16.5" customHeight="1" x14ac:dyDescent="0.2">
      <c r="A320" s="31"/>
      <c r="B320" s="145"/>
      <c r="C320" s="164" t="s">
        <v>538</v>
      </c>
      <c r="D320" s="164" t="s">
        <v>261</v>
      </c>
      <c r="E320" s="165" t="s">
        <v>539</v>
      </c>
      <c r="F320" s="166" t="s">
        <v>540</v>
      </c>
      <c r="G320" s="167" t="s">
        <v>163</v>
      </c>
      <c r="H320" s="168">
        <v>34.200000000000003</v>
      </c>
      <c r="I320" s="169"/>
      <c r="J320" s="170">
        <f>ROUND(I320*H320,2)</f>
        <v>0</v>
      </c>
      <c r="K320" s="166" t="s">
        <v>149</v>
      </c>
      <c r="L320" s="171"/>
      <c r="M320" s="172" t="s">
        <v>3</v>
      </c>
      <c r="N320" s="173" t="s">
        <v>42</v>
      </c>
      <c r="O320" s="52"/>
      <c r="P320" s="155">
        <f>O320*H320</f>
        <v>0</v>
      </c>
      <c r="Q320" s="155">
        <v>0.03</v>
      </c>
      <c r="R320" s="155">
        <f>Q320*H320</f>
        <v>1.026</v>
      </c>
      <c r="S320" s="155">
        <v>0</v>
      </c>
      <c r="T320" s="156">
        <f>S320*H320</f>
        <v>0</v>
      </c>
      <c r="U320" s="31"/>
      <c r="V320" s="31"/>
      <c r="W320" s="31"/>
      <c r="X320" s="31"/>
      <c r="Y320" s="31"/>
      <c r="Z320" s="31"/>
      <c r="AA320" s="31"/>
      <c r="AB320" s="31"/>
      <c r="AC320" s="31"/>
      <c r="AD320" s="31"/>
      <c r="AE320" s="31"/>
      <c r="AR320" s="157" t="s">
        <v>320</v>
      </c>
      <c r="AT320" s="157" t="s">
        <v>261</v>
      </c>
      <c r="AU320" s="157" t="s">
        <v>78</v>
      </c>
      <c r="AY320" s="16" t="s">
        <v>143</v>
      </c>
      <c r="BE320" s="158">
        <f>IF(N320="základní",J320,0)</f>
        <v>0</v>
      </c>
      <c r="BF320" s="158">
        <f>IF(N320="snížená",J320,0)</f>
        <v>0</v>
      </c>
      <c r="BG320" s="158">
        <f>IF(N320="zákl. přenesená",J320,0)</f>
        <v>0</v>
      </c>
      <c r="BH320" s="158">
        <f>IF(N320="sníž. přenesená",J320,0)</f>
        <v>0</v>
      </c>
      <c r="BI320" s="158">
        <f>IF(N320="nulová",J320,0)</f>
        <v>0</v>
      </c>
      <c r="BJ320" s="16" t="s">
        <v>76</v>
      </c>
      <c r="BK320" s="158">
        <f>ROUND(I320*H320,2)</f>
        <v>0</v>
      </c>
      <c r="BL320" s="16" t="s">
        <v>238</v>
      </c>
      <c r="BM320" s="157" t="s">
        <v>541</v>
      </c>
    </row>
    <row r="321" spans="1:65" s="2" customFormat="1" x14ac:dyDescent="0.2">
      <c r="A321" s="31"/>
      <c r="B321" s="32"/>
      <c r="C321" s="31"/>
      <c r="D321" s="159" t="s">
        <v>152</v>
      </c>
      <c r="E321" s="31"/>
      <c r="F321" s="160" t="s">
        <v>540</v>
      </c>
      <c r="G321" s="31"/>
      <c r="H321" s="31"/>
      <c r="I321" s="85"/>
      <c r="J321" s="31"/>
      <c r="K321" s="31"/>
      <c r="L321" s="32"/>
      <c r="M321" s="161"/>
      <c r="N321" s="162"/>
      <c r="O321" s="52"/>
      <c r="P321" s="52"/>
      <c r="Q321" s="52"/>
      <c r="R321" s="52"/>
      <c r="S321" s="52"/>
      <c r="T321" s="53"/>
      <c r="U321" s="31"/>
      <c r="V321" s="31"/>
      <c r="W321" s="31"/>
      <c r="X321" s="31"/>
      <c r="Y321" s="31"/>
      <c r="Z321" s="31"/>
      <c r="AA321" s="31"/>
      <c r="AB321" s="31"/>
      <c r="AC321" s="31"/>
      <c r="AD321" s="31"/>
      <c r="AE321" s="31"/>
      <c r="AT321" s="16" t="s">
        <v>152</v>
      </c>
      <c r="AU321" s="16" t="s">
        <v>78</v>
      </c>
    </row>
    <row r="322" spans="1:65" s="2" customFormat="1" ht="16.5" customHeight="1" x14ac:dyDescent="0.2">
      <c r="A322" s="31"/>
      <c r="B322" s="145"/>
      <c r="C322" s="146" t="s">
        <v>542</v>
      </c>
      <c r="D322" s="146" t="s">
        <v>145</v>
      </c>
      <c r="E322" s="147" t="s">
        <v>543</v>
      </c>
      <c r="F322" s="148" t="s">
        <v>544</v>
      </c>
      <c r="G322" s="149" t="s">
        <v>184</v>
      </c>
      <c r="H322" s="150">
        <v>176</v>
      </c>
      <c r="I322" s="151"/>
      <c r="J322" s="152">
        <f>ROUND(I322*H322,2)</f>
        <v>0</v>
      </c>
      <c r="K322" s="148" t="s">
        <v>149</v>
      </c>
      <c r="L322" s="32"/>
      <c r="M322" s="153" t="s">
        <v>3</v>
      </c>
      <c r="N322" s="154" t="s">
        <v>42</v>
      </c>
      <c r="O322" s="52"/>
      <c r="P322" s="155">
        <f>O322*H322</f>
        <v>0</v>
      </c>
      <c r="Q322" s="155">
        <v>0</v>
      </c>
      <c r="R322" s="155">
        <f>Q322*H322</f>
        <v>0</v>
      </c>
      <c r="S322" s="155">
        <v>0</v>
      </c>
      <c r="T322" s="156">
        <f>S322*H322</f>
        <v>0</v>
      </c>
      <c r="U322" s="31"/>
      <c r="V322" s="31"/>
      <c r="W322" s="31"/>
      <c r="X322" s="31"/>
      <c r="Y322" s="31"/>
      <c r="Z322" s="31"/>
      <c r="AA322" s="31"/>
      <c r="AB322" s="31"/>
      <c r="AC322" s="31"/>
      <c r="AD322" s="31"/>
      <c r="AE322" s="31"/>
      <c r="AR322" s="157" t="s">
        <v>238</v>
      </c>
      <c r="AT322" s="157" t="s">
        <v>145</v>
      </c>
      <c r="AU322" s="157" t="s">
        <v>78</v>
      </c>
      <c r="AY322" s="16" t="s">
        <v>143</v>
      </c>
      <c r="BE322" s="158">
        <f>IF(N322="základní",J322,0)</f>
        <v>0</v>
      </c>
      <c r="BF322" s="158">
        <f>IF(N322="snížená",J322,0)</f>
        <v>0</v>
      </c>
      <c r="BG322" s="158">
        <f>IF(N322="zákl. přenesená",J322,0)</f>
        <v>0</v>
      </c>
      <c r="BH322" s="158">
        <f>IF(N322="sníž. přenesená",J322,0)</f>
        <v>0</v>
      </c>
      <c r="BI322" s="158">
        <f>IF(N322="nulová",J322,0)</f>
        <v>0</v>
      </c>
      <c r="BJ322" s="16" t="s">
        <v>76</v>
      </c>
      <c r="BK322" s="158">
        <f>ROUND(I322*H322,2)</f>
        <v>0</v>
      </c>
      <c r="BL322" s="16" t="s">
        <v>238</v>
      </c>
      <c r="BM322" s="157" t="s">
        <v>545</v>
      </c>
    </row>
    <row r="323" spans="1:65" s="2" customFormat="1" ht="19.2" x14ac:dyDescent="0.2">
      <c r="A323" s="31"/>
      <c r="B323" s="32"/>
      <c r="C323" s="31"/>
      <c r="D323" s="159" t="s">
        <v>152</v>
      </c>
      <c r="E323" s="31"/>
      <c r="F323" s="160" t="s">
        <v>546</v>
      </c>
      <c r="G323" s="31"/>
      <c r="H323" s="31"/>
      <c r="I323" s="85"/>
      <c r="J323" s="31"/>
      <c r="K323" s="31"/>
      <c r="L323" s="32"/>
      <c r="M323" s="161"/>
      <c r="N323" s="162"/>
      <c r="O323" s="52"/>
      <c r="P323" s="52"/>
      <c r="Q323" s="52"/>
      <c r="R323" s="52"/>
      <c r="S323" s="52"/>
      <c r="T323" s="53"/>
      <c r="U323" s="31"/>
      <c r="V323" s="31"/>
      <c r="W323" s="31"/>
      <c r="X323" s="31"/>
      <c r="Y323" s="31"/>
      <c r="Z323" s="31"/>
      <c r="AA323" s="31"/>
      <c r="AB323" s="31"/>
      <c r="AC323" s="31"/>
      <c r="AD323" s="31"/>
      <c r="AE323" s="31"/>
      <c r="AT323" s="16" t="s">
        <v>152</v>
      </c>
      <c r="AU323" s="16" t="s">
        <v>78</v>
      </c>
    </row>
    <row r="324" spans="1:65" s="2" customFormat="1" ht="16.5" customHeight="1" x14ac:dyDescent="0.2">
      <c r="A324" s="31"/>
      <c r="B324" s="145"/>
      <c r="C324" s="164" t="s">
        <v>547</v>
      </c>
      <c r="D324" s="164" t="s">
        <v>261</v>
      </c>
      <c r="E324" s="165" t="s">
        <v>548</v>
      </c>
      <c r="F324" s="166" t="s">
        <v>549</v>
      </c>
      <c r="G324" s="167" t="s">
        <v>184</v>
      </c>
      <c r="H324" s="168">
        <v>193.6</v>
      </c>
      <c r="I324" s="169"/>
      <c r="J324" s="170">
        <f>ROUND(I324*H324,2)</f>
        <v>0</v>
      </c>
      <c r="K324" s="166" t="s">
        <v>149</v>
      </c>
      <c r="L324" s="171"/>
      <c r="M324" s="172" t="s">
        <v>3</v>
      </c>
      <c r="N324" s="173" t="s">
        <v>42</v>
      </c>
      <c r="O324" s="52"/>
      <c r="P324" s="155">
        <f>O324*H324</f>
        <v>0</v>
      </c>
      <c r="Q324" s="155">
        <v>4.0000000000000002E-4</v>
      </c>
      <c r="R324" s="155">
        <f>Q324*H324</f>
        <v>7.7439999999999995E-2</v>
      </c>
      <c r="S324" s="155">
        <v>0</v>
      </c>
      <c r="T324" s="156">
        <f>S324*H324</f>
        <v>0</v>
      </c>
      <c r="U324" s="31"/>
      <c r="V324" s="31"/>
      <c r="W324" s="31"/>
      <c r="X324" s="31"/>
      <c r="Y324" s="31"/>
      <c r="Z324" s="31"/>
      <c r="AA324" s="31"/>
      <c r="AB324" s="31"/>
      <c r="AC324" s="31"/>
      <c r="AD324" s="31"/>
      <c r="AE324" s="31"/>
      <c r="AR324" s="157" t="s">
        <v>320</v>
      </c>
      <c r="AT324" s="157" t="s">
        <v>261</v>
      </c>
      <c r="AU324" s="157" t="s">
        <v>78</v>
      </c>
      <c r="AY324" s="16" t="s">
        <v>143</v>
      </c>
      <c r="BE324" s="158">
        <f>IF(N324="základní",J324,0)</f>
        <v>0</v>
      </c>
      <c r="BF324" s="158">
        <f>IF(N324="snížená",J324,0)</f>
        <v>0</v>
      </c>
      <c r="BG324" s="158">
        <f>IF(N324="zákl. přenesená",J324,0)</f>
        <v>0</v>
      </c>
      <c r="BH324" s="158">
        <f>IF(N324="sníž. přenesená",J324,0)</f>
        <v>0</v>
      </c>
      <c r="BI324" s="158">
        <f>IF(N324="nulová",J324,0)</f>
        <v>0</v>
      </c>
      <c r="BJ324" s="16" t="s">
        <v>76</v>
      </c>
      <c r="BK324" s="158">
        <f>ROUND(I324*H324,2)</f>
        <v>0</v>
      </c>
      <c r="BL324" s="16" t="s">
        <v>238</v>
      </c>
      <c r="BM324" s="157" t="s">
        <v>550</v>
      </c>
    </row>
    <row r="325" spans="1:65" s="2" customFormat="1" x14ac:dyDescent="0.2">
      <c r="A325" s="31"/>
      <c r="B325" s="32"/>
      <c r="C325" s="31"/>
      <c r="D325" s="159" t="s">
        <v>152</v>
      </c>
      <c r="E325" s="31"/>
      <c r="F325" s="160" t="s">
        <v>549</v>
      </c>
      <c r="G325" s="31"/>
      <c r="H325" s="31"/>
      <c r="I325" s="85"/>
      <c r="J325" s="31"/>
      <c r="K325" s="31"/>
      <c r="L325" s="32"/>
      <c r="M325" s="161"/>
      <c r="N325" s="162"/>
      <c r="O325" s="52"/>
      <c r="P325" s="52"/>
      <c r="Q325" s="52"/>
      <c r="R325" s="52"/>
      <c r="S325" s="52"/>
      <c r="T325" s="53"/>
      <c r="U325" s="31"/>
      <c r="V325" s="31"/>
      <c r="W325" s="31"/>
      <c r="X325" s="31"/>
      <c r="Y325" s="31"/>
      <c r="Z325" s="31"/>
      <c r="AA325" s="31"/>
      <c r="AB325" s="31"/>
      <c r="AC325" s="31"/>
      <c r="AD325" s="31"/>
      <c r="AE325" s="31"/>
      <c r="AT325" s="16" t="s">
        <v>152</v>
      </c>
      <c r="AU325" s="16" t="s">
        <v>78</v>
      </c>
    </row>
    <row r="326" spans="1:65" s="13" customFormat="1" x14ac:dyDescent="0.2">
      <c r="B326" s="174"/>
      <c r="D326" s="159" t="s">
        <v>353</v>
      </c>
      <c r="F326" s="175" t="s">
        <v>505</v>
      </c>
      <c r="H326" s="176">
        <v>193.6</v>
      </c>
      <c r="I326" s="177"/>
      <c r="L326" s="174"/>
      <c r="M326" s="178"/>
      <c r="N326" s="179"/>
      <c r="O326" s="179"/>
      <c r="P326" s="179"/>
      <c r="Q326" s="179"/>
      <c r="R326" s="179"/>
      <c r="S326" s="179"/>
      <c r="T326" s="180"/>
      <c r="AT326" s="181" t="s">
        <v>353</v>
      </c>
      <c r="AU326" s="181" t="s">
        <v>78</v>
      </c>
      <c r="AV326" s="13" t="s">
        <v>78</v>
      </c>
      <c r="AW326" s="13" t="s">
        <v>4</v>
      </c>
      <c r="AX326" s="13" t="s">
        <v>76</v>
      </c>
      <c r="AY326" s="181" t="s">
        <v>143</v>
      </c>
    </row>
    <row r="327" spans="1:65" s="12" customFormat="1" ht="22.95" customHeight="1" x14ac:dyDescent="0.25">
      <c r="B327" s="132"/>
      <c r="D327" s="133" t="s">
        <v>70</v>
      </c>
      <c r="E327" s="143" t="s">
        <v>551</v>
      </c>
      <c r="F327" s="143" t="s">
        <v>552</v>
      </c>
      <c r="I327" s="135"/>
      <c r="J327" s="144">
        <f>BK327</f>
        <v>0</v>
      </c>
      <c r="L327" s="132"/>
      <c r="M327" s="137"/>
      <c r="N327" s="138"/>
      <c r="O327" s="138"/>
      <c r="P327" s="139">
        <f>SUM(P328:P332)</f>
        <v>0</v>
      </c>
      <c r="Q327" s="138"/>
      <c r="R327" s="139">
        <f>SUM(R328:R332)</f>
        <v>2.8868399999999999</v>
      </c>
      <c r="S327" s="138"/>
      <c r="T327" s="140">
        <f>SUM(T328:T332)</f>
        <v>0</v>
      </c>
      <c r="AR327" s="133" t="s">
        <v>78</v>
      </c>
      <c r="AT327" s="141" t="s">
        <v>70</v>
      </c>
      <c r="AU327" s="141" t="s">
        <v>76</v>
      </c>
      <c r="AY327" s="133" t="s">
        <v>143</v>
      </c>
      <c r="BK327" s="142">
        <f>SUM(BK328:BK332)</f>
        <v>0</v>
      </c>
    </row>
    <row r="328" spans="1:65" s="2" customFormat="1" ht="16.5" customHeight="1" x14ac:dyDescent="0.2">
      <c r="A328" s="31"/>
      <c r="B328" s="145"/>
      <c r="C328" s="146" t="s">
        <v>553</v>
      </c>
      <c r="D328" s="146" t="s">
        <v>145</v>
      </c>
      <c r="E328" s="147" t="s">
        <v>554</v>
      </c>
      <c r="F328" s="148" t="s">
        <v>555</v>
      </c>
      <c r="G328" s="149" t="s">
        <v>184</v>
      </c>
      <c r="H328" s="150">
        <v>160.38</v>
      </c>
      <c r="I328" s="151"/>
      <c r="J328" s="152">
        <f>ROUND(I328*H328,2)</f>
        <v>0</v>
      </c>
      <c r="K328" s="148" t="s">
        <v>149</v>
      </c>
      <c r="L328" s="32"/>
      <c r="M328" s="153" t="s">
        <v>3</v>
      </c>
      <c r="N328" s="154" t="s">
        <v>42</v>
      </c>
      <c r="O328" s="52"/>
      <c r="P328" s="155">
        <f>O328*H328</f>
        <v>0</v>
      </c>
      <c r="Q328" s="155">
        <v>0</v>
      </c>
      <c r="R328" s="155">
        <f>Q328*H328</f>
        <v>0</v>
      </c>
      <c r="S328" s="155">
        <v>0</v>
      </c>
      <c r="T328" s="156">
        <f>S328*H328</f>
        <v>0</v>
      </c>
      <c r="U328" s="31"/>
      <c r="V328" s="31"/>
      <c r="W328" s="31"/>
      <c r="X328" s="31"/>
      <c r="Y328" s="31"/>
      <c r="Z328" s="31"/>
      <c r="AA328" s="31"/>
      <c r="AB328" s="31"/>
      <c r="AC328" s="31"/>
      <c r="AD328" s="31"/>
      <c r="AE328" s="31"/>
      <c r="AR328" s="157" t="s">
        <v>238</v>
      </c>
      <c r="AT328" s="157" t="s">
        <v>145</v>
      </c>
      <c r="AU328" s="157" t="s">
        <v>78</v>
      </c>
      <c r="AY328" s="16" t="s">
        <v>143</v>
      </c>
      <c r="BE328" s="158">
        <f>IF(N328="základní",J328,0)</f>
        <v>0</v>
      </c>
      <c r="BF328" s="158">
        <f>IF(N328="snížená",J328,0)</f>
        <v>0</v>
      </c>
      <c r="BG328" s="158">
        <f>IF(N328="zákl. přenesená",J328,0)</f>
        <v>0</v>
      </c>
      <c r="BH328" s="158">
        <f>IF(N328="sníž. přenesená",J328,0)</f>
        <v>0</v>
      </c>
      <c r="BI328" s="158">
        <f>IF(N328="nulová",J328,0)</f>
        <v>0</v>
      </c>
      <c r="BJ328" s="16" t="s">
        <v>76</v>
      </c>
      <c r="BK328" s="158">
        <f>ROUND(I328*H328,2)</f>
        <v>0</v>
      </c>
      <c r="BL328" s="16" t="s">
        <v>238</v>
      </c>
      <c r="BM328" s="157" t="s">
        <v>556</v>
      </c>
    </row>
    <row r="329" spans="1:65" s="2" customFormat="1" x14ac:dyDescent="0.2">
      <c r="A329" s="31"/>
      <c r="B329" s="32"/>
      <c r="C329" s="31"/>
      <c r="D329" s="159" t="s">
        <v>152</v>
      </c>
      <c r="E329" s="31"/>
      <c r="F329" s="160" t="s">
        <v>557</v>
      </c>
      <c r="G329" s="31"/>
      <c r="H329" s="31"/>
      <c r="I329" s="85"/>
      <c r="J329" s="31"/>
      <c r="K329" s="31"/>
      <c r="L329" s="32"/>
      <c r="M329" s="161"/>
      <c r="N329" s="162"/>
      <c r="O329" s="52"/>
      <c r="P329" s="52"/>
      <c r="Q329" s="52"/>
      <c r="R329" s="52"/>
      <c r="S329" s="52"/>
      <c r="T329" s="53"/>
      <c r="U329" s="31"/>
      <c r="V329" s="31"/>
      <c r="W329" s="31"/>
      <c r="X329" s="31"/>
      <c r="Y329" s="31"/>
      <c r="Z329" s="31"/>
      <c r="AA329" s="31"/>
      <c r="AB329" s="31"/>
      <c r="AC329" s="31"/>
      <c r="AD329" s="31"/>
      <c r="AE329" s="31"/>
      <c r="AT329" s="16" t="s">
        <v>152</v>
      </c>
      <c r="AU329" s="16" t="s">
        <v>78</v>
      </c>
    </row>
    <row r="330" spans="1:65" s="2" customFormat="1" ht="28.8" x14ac:dyDescent="0.2">
      <c r="A330" s="31"/>
      <c r="B330" s="32"/>
      <c r="C330" s="31"/>
      <c r="D330" s="159" t="s">
        <v>154</v>
      </c>
      <c r="E330" s="31"/>
      <c r="F330" s="163" t="s">
        <v>558</v>
      </c>
      <c r="G330" s="31"/>
      <c r="H330" s="31"/>
      <c r="I330" s="85"/>
      <c r="J330" s="31"/>
      <c r="K330" s="31"/>
      <c r="L330" s="32"/>
      <c r="M330" s="161"/>
      <c r="N330" s="162"/>
      <c r="O330" s="52"/>
      <c r="P330" s="52"/>
      <c r="Q330" s="52"/>
      <c r="R330" s="52"/>
      <c r="S330" s="52"/>
      <c r="T330" s="53"/>
      <c r="U330" s="31"/>
      <c r="V330" s="31"/>
      <c r="W330" s="31"/>
      <c r="X330" s="31"/>
      <c r="Y330" s="31"/>
      <c r="Z330" s="31"/>
      <c r="AA330" s="31"/>
      <c r="AB330" s="31"/>
      <c r="AC330" s="31"/>
      <c r="AD330" s="31"/>
      <c r="AE330" s="31"/>
      <c r="AT330" s="16" t="s">
        <v>154</v>
      </c>
      <c r="AU330" s="16" t="s">
        <v>78</v>
      </c>
    </row>
    <row r="331" spans="1:65" s="2" customFormat="1" ht="16.5" customHeight="1" x14ac:dyDescent="0.2">
      <c r="A331" s="31"/>
      <c r="B331" s="145"/>
      <c r="C331" s="164" t="s">
        <v>559</v>
      </c>
      <c r="D331" s="164" t="s">
        <v>261</v>
      </c>
      <c r="E331" s="165" t="s">
        <v>560</v>
      </c>
      <c r="F331" s="166" t="s">
        <v>561</v>
      </c>
      <c r="G331" s="167" t="s">
        <v>184</v>
      </c>
      <c r="H331" s="168">
        <v>160.38</v>
      </c>
      <c r="I331" s="169"/>
      <c r="J331" s="170">
        <f>ROUND(I331*H331,2)</f>
        <v>0</v>
      </c>
      <c r="K331" s="166" t="s">
        <v>149</v>
      </c>
      <c r="L331" s="171"/>
      <c r="M331" s="172" t="s">
        <v>3</v>
      </c>
      <c r="N331" s="173" t="s">
        <v>42</v>
      </c>
      <c r="O331" s="52"/>
      <c r="P331" s="155">
        <f>O331*H331</f>
        <v>0</v>
      </c>
      <c r="Q331" s="155">
        <v>1.7999999999999999E-2</v>
      </c>
      <c r="R331" s="155">
        <f>Q331*H331</f>
        <v>2.8868399999999999</v>
      </c>
      <c r="S331" s="155">
        <v>0</v>
      </c>
      <c r="T331" s="156">
        <f>S331*H331</f>
        <v>0</v>
      </c>
      <c r="U331" s="31"/>
      <c r="V331" s="31"/>
      <c r="W331" s="31"/>
      <c r="X331" s="31"/>
      <c r="Y331" s="31"/>
      <c r="Z331" s="31"/>
      <c r="AA331" s="31"/>
      <c r="AB331" s="31"/>
      <c r="AC331" s="31"/>
      <c r="AD331" s="31"/>
      <c r="AE331" s="31"/>
      <c r="AR331" s="157" t="s">
        <v>320</v>
      </c>
      <c r="AT331" s="157" t="s">
        <v>261</v>
      </c>
      <c r="AU331" s="157" t="s">
        <v>78</v>
      </c>
      <c r="AY331" s="16" t="s">
        <v>143</v>
      </c>
      <c r="BE331" s="158">
        <f>IF(N331="základní",J331,0)</f>
        <v>0</v>
      </c>
      <c r="BF331" s="158">
        <f>IF(N331="snížená",J331,0)</f>
        <v>0</v>
      </c>
      <c r="BG331" s="158">
        <f>IF(N331="zákl. přenesená",J331,0)</f>
        <v>0</v>
      </c>
      <c r="BH331" s="158">
        <f>IF(N331="sníž. přenesená",J331,0)</f>
        <v>0</v>
      </c>
      <c r="BI331" s="158">
        <f>IF(N331="nulová",J331,0)</f>
        <v>0</v>
      </c>
      <c r="BJ331" s="16" t="s">
        <v>76</v>
      </c>
      <c r="BK331" s="158">
        <f>ROUND(I331*H331,2)</f>
        <v>0</v>
      </c>
      <c r="BL331" s="16" t="s">
        <v>238</v>
      </c>
      <c r="BM331" s="157" t="s">
        <v>562</v>
      </c>
    </row>
    <row r="332" spans="1:65" s="2" customFormat="1" x14ac:dyDescent="0.2">
      <c r="A332" s="31"/>
      <c r="B332" s="32"/>
      <c r="C332" s="31"/>
      <c r="D332" s="159" t="s">
        <v>152</v>
      </c>
      <c r="E332" s="31"/>
      <c r="F332" s="160" t="s">
        <v>561</v>
      </c>
      <c r="G332" s="31"/>
      <c r="H332" s="31"/>
      <c r="I332" s="85"/>
      <c r="J332" s="31"/>
      <c r="K332" s="31"/>
      <c r="L332" s="32"/>
      <c r="M332" s="161"/>
      <c r="N332" s="162"/>
      <c r="O332" s="52"/>
      <c r="P332" s="52"/>
      <c r="Q332" s="52"/>
      <c r="R332" s="52"/>
      <c r="S332" s="52"/>
      <c r="T332" s="53"/>
      <c r="U332" s="31"/>
      <c r="V332" s="31"/>
      <c r="W332" s="31"/>
      <c r="X332" s="31"/>
      <c r="Y332" s="31"/>
      <c r="Z332" s="31"/>
      <c r="AA332" s="31"/>
      <c r="AB332" s="31"/>
      <c r="AC332" s="31"/>
      <c r="AD332" s="31"/>
      <c r="AE332" s="31"/>
      <c r="AT332" s="16" t="s">
        <v>152</v>
      </c>
      <c r="AU332" s="16" t="s">
        <v>78</v>
      </c>
    </row>
    <row r="333" spans="1:65" s="12" customFormat="1" ht="22.95" customHeight="1" x14ac:dyDescent="0.25">
      <c r="B333" s="132"/>
      <c r="D333" s="133" t="s">
        <v>70</v>
      </c>
      <c r="E333" s="143" t="s">
        <v>563</v>
      </c>
      <c r="F333" s="143" t="s">
        <v>564</v>
      </c>
      <c r="I333" s="135"/>
      <c r="J333" s="144">
        <f>BK333</f>
        <v>0</v>
      </c>
      <c r="L333" s="132"/>
      <c r="M333" s="137"/>
      <c r="N333" s="138"/>
      <c r="O333" s="138"/>
      <c r="P333" s="139">
        <f>SUM(P334:P337)</f>
        <v>0</v>
      </c>
      <c r="Q333" s="138"/>
      <c r="R333" s="139">
        <f>SUM(R334:R337)</f>
        <v>1.384E-2</v>
      </c>
      <c r="S333" s="138"/>
      <c r="T333" s="140">
        <f>SUM(T334:T337)</f>
        <v>0</v>
      </c>
      <c r="AR333" s="133" t="s">
        <v>78</v>
      </c>
      <c r="AT333" s="141" t="s">
        <v>70</v>
      </c>
      <c r="AU333" s="141" t="s">
        <v>76</v>
      </c>
      <c r="AY333" s="133" t="s">
        <v>143</v>
      </c>
      <c r="BK333" s="142">
        <f>SUM(BK334:BK337)</f>
        <v>0</v>
      </c>
    </row>
    <row r="334" spans="1:65" s="2" customFormat="1" ht="16.5" customHeight="1" x14ac:dyDescent="0.2">
      <c r="A334" s="31"/>
      <c r="B334" s="145"/>
      <c r="C334" s="146" t="s">
        <v>565</v>
      </c>
      <c r="D334" s="146" t="s">
        <v>145</v>
      </c>
      <c r="E334" s="147" t="s">
        <v>566</v>
      </c>
      <c r="F334" s="148" t="s">
        <v>568</v>
      </c>
      <c r="G334" s="149" t="s">
        <v>409</v>
      </c>
      <c r="H334" s="150">
        <v>1</v>
      </c>
      <c r="I334" s="151"/>
      <c r="J334" s="152">
        <f>ROUND(I334*H334,2)</f>
        <v>0</v>
      </c>
      <c r="K334" s="148" t="s">
        <v>3</v>
      </c>
      <c r="L334" s="32"/>
      <c r="M334" s="153" t="s">
        <v>3</v>
      </c>
      <c r="N334" s="154" t="s">
        <v>42</v>
      </c>
      <c r="O334" s="52"/>
      <c r="P334" s="155">
        <f>O334*H334</f>
        <v>0</v>
      </c>
      <c r="Q334" s="155">
        <v>1.384E-2</v>
      </c>
      <c r="R334" s="155">
        <f>Q334*H334</f>
        <v>1.384E-2</v>
      </c>
      <c r="S334" s="155">
        <v>0</v>
      </c>
      <c r="T334" s="156">
        <f>S334*H334</f>
        <v>0</v>
      </c>
      <c r="U334" s="31"/>
      <c r="V334" s="31"/>
      <c r="W334" s="31"/>
      <c r="X334" s="31"/>
      <c r="Y334" s="31"/>
      <c r="Z334" s="31"/>
      <c r="AA334" s="31"/>
      <c r="AB334" s="31"/>
      <c r="AC334" s="31"/>
      <c r="AD334" s="31"/>
      <c r="AE334" s="31"/>
      <c r="AR334" s="157" t="s">
        <v>238</v>
      </c>
      <c r="AT334" s="157" t="s">
        <v>145</v>
      </c>
      <c r="AU334" s="157" t="s">
        <v>78</v>
      </c>
      <c r="AY334" s="16" t="s">
        <v>143</v>
      </c>
      <c r="BE334" s="158">
        <f>IF(N334="základní",J334,0)</f>
        <v>0</v>
      </c>
      <c r="BF334" s="158">
        <f>IF(N334="snížená",J334,0)</f>
        <v>0</v>
      </c>
      <c r="BG334" s="158">
        <f>IF(N334="zákl. přenesená",J334,0)</f>
        <v>0</v>
      </c>
      <c r="BH334" s="158">
        <f>IF(N334="sníž. přenesená",J334,0)</f>
        <v>0</v>
      </c>
      <c r="BI334" s="158">
        <f>IF(N334="nulová",J334,0)</f>
        <v>0</v>
      </c>
      <c r="BJ334" s="16" t="s">
        <v>76</v>
      </c>
      <c r="BK334" s="158">
        <f>ROUND(I334*H334,2)</f>
        <v>0</v>
      </c>
      <c r="BL334" s="16" t="s">
        <v>238</v>
      </c>
      <c r="BM334" s="157" t="s">
        <v>567</v>
      </c>
    </row>
    <row r="335" spans="1:65" s="2" customFormat="1" x14ac:dyDescent="0.2">
      <c r="A335" s="31"/>
      <c r="B335" s="32"/>
      <c r="C335" s="31"/>
      <c r="D335" s="159" t="s">
        <v>152</v>
      </c>
      <c r="E335" s="31"/>
      <c r="F335" s="160"/>
      <c r="G335" s="31"/>
      <c r="H335" s="31"/>
      <c r="I335" s="85"/>
      <c r="J335" s="31"/>
      <c r="K335" s="31"/>
      <c r="L335" s="32"/>
      <c r="M335" s="161"/>
      <c r="N335" s="162"/>
      <c r="O335" s="52"/>
      <c r="P335" s="52"/>
      <c r="Q335" s="52"/>
      <c r="R335" s="52"/>
      <c r="S335" s="52"/>
      <c r="T335" s="53"/>
      <c r="U335" s="31"/>
      <c r="V335" s="31"/>
      <c r="W335" s="31"/>
      <c r="X335" s="31"/>
      <c r="Y335" s="31"/>
      <c r="Z335" s="31"/>
      <c r="AA335" s="31"/>
      <c r="AB335" s="31"/>
      <c r="AC335" s="31"/>
      <c r="AD335" s="31"/>
      <c r="AE335" s="31"/>
      <c r="AT335" s="16" t="s">
        <v>152</v>
      </c>
      <c r="AU335" s="16" t="s">
        <v>78</v>
      </c>
    </row>
    <row r="336" spans="1:65" s="2" customFormat="1" ht="48" x14ac:dyDescent="0.2">
      <c r="A336" s="31"/>
      <c r="B336" s="32"/>
      <c r="C336" s="31"/>
      <c r="D336" s="159" t="s">
        <v>154</v>
      </c>
      <c r="E336" s="31"/>
      <c r="F336" s="163" t="s">
        <v>569</v>
      </c>
      <c r="G336" s="31"/>
      <c r="H336" s="31"/>
      <c r="I336" s="85"/>
      <c r="J336" s="31"/>
      <c r="K336" s="31"/>
      <c r="L336" s="32"/>
      <c r="M336" s="161"/>
      <c r="N336" s="162"/>
      <c r="O336" s="52"/>
      <c r="P336" s="52"/>
      <c r="Q336" s="52"/>
      <c r="R336" s="52"/>
      <c r="S336" s="52"/>
      <c r="T336" s="53"/>
      <c r="U336" s="31"/>
      <c r="V336" s="31"/>
      <c r="W336" s="31"/>
      <c r="X336" s="31"/>
      <c r="Y336" s="31"/>
      <c r="Z336" s="31"/>
      <c r="AA336" s="31"/>
      <c r="AB336" s="31"/>
      <c r="AC336" s="31"/>
      <c r="AD336" s="31"/>
      <c r="AE336" s="31"/>
      <c r="AT336" s="16" t="s">
        <v>154</v>
      </c>
      <c r="AU336" s="16" t="s">
        <v>78</v>
      </c>
    </row>
    <row r="337" spans="1:65" s="2" customFormat="1" ht="19.2" x14ac:dyDescent="0.2">
      <c r="A337" s="31"/>
      <c r="B337" s="32"/>
      <c r="C337" s="31"/>
      <c r="D337" s="159" t="s">
        <v>172</v>
      </c>
      <c r="E337" s="31"/>
      <c r="F337" s="163" t="s">
        <v>570</v>
      </c>
      <c r="G337" s="31"/>
      <c r="H337" s="31"/>
      <c r="I337" s="85"/>
      <c r="J337" s="31"/>
      <c r="K337" s="31"/>
      <c r="L337" s="32"/>
      <c r="M337" s="161"/>
      <c r="N337" s="162"/>
      <c r="O337" s="52"/>
      <c r="P337" s="52"/>
      <c r="Q337" s="52"/>
      <c r="R337" s="52"/>
      <c r="S337" s="52"/>
      <c r="T337" s="53"/>
      <c r="U337" s="31"/>
      <c r="V337" s="31"/>
      <c r="W337" s="31"/>
      <c r="X337" s="31"/>
      <c r="Y337" s="31"/>
      <c r="Z337" s="31"/>
      <c r="AA337" s="31"/>
      <c r="AB337" s="31"/>
      <c r="AC337" s="31"/>
      <c r="AD337" s="31"/>
      <c r="AE337" s="31"/>
      <c r="AT337" s="16" t="s">
        <v>172</v>
      </c>
      <c r="AU337" s="16" t="s">
        <v>78</v>
      </c>
    </row>
    <row r="338" spans="1:65" s="12" customFormat="1" ht="22.95" customHeight="1" x14ac:dyDescent="0.25">
      <c r="B338" s="132"/>
      <c r="D338" s="133" t="s">
        <v>70</v>
      </c>
      <c r="E338" s="143" t="s">
        <v>571</v>
      </c>
      <c r="F338" s="143" t="s">
        <v>572</v>
      </c>
      <c r="I338" s="135"/>
      <c r="J338" s="144">
        <f>BK338</f>
        <v>0</v>
      </c>
      <c r="L338" s="132"/>
      <c r="M338" s="137"/>
      <c r="N338" s="138"/>
      <c r="O338" s="138"/>
      <c r="P338" s="139">
        <f>SUM(P339:P340)</f>
        <v>0</v>
      </c>
      <c r="Q338" s="138"/>
      <c r="R338" s="139">
        <f>SUM(R339:R340)</f>
        <v>6.9999999999999999E-4</v>
      </c>
      <c r="S338" s="138"/>
      <c r="T338" s="140">
        <f>SUM(T339:T340)</f>
        <v>0</v>
      </c>
      <c r="AR338" s="133" t="s">
        <v>78</v>
      </c>
      <c r="AT338" s="141" t="s">
        <v>70</v>
      </c>
      <c r="AU338" s="141" t="s">
        <v>76</v>
      </c>
      <c r="AY338" s="133" t="s">
        <v>143</v>
      </c>
      <c r="BK338" s="142">
        <f>SUM(BK339:BK340)</f>
        <v>0</v>
      </c>
    </row>
    <row r="339" spans="1:65" s="2" customFormat="1" ht="16.5" customHeight="1" x14ac:dyDescent="0.2">
      <c r="A339" s="31"/>
      <c r="B339" s="145"/>
      <c r="C339" s="146" t="s">
        <v>573</v>
      </c>
      <c r="D339" s="146" t="s">
        <v>145</v>
      </c>
      <c r="E339" s="147" t="s">
        <v>574</v>
      </c>
      <c r="F339" s="148" t="s">
        <v>575</v>
      </c>
      <c r="G339" s="149" t="s">
        <v>221</v>
      </c>
      <c r="H339" s="150">
        <v>2</v>
      </c>
      <c r="I339" s="151"/>
      <c r="J339" s="152">
        <f>ROUND(I339*H339,2)</f>
        <v>0</v>
      </c>
      <c r="K339" s="148" t="s">
        <v>149</v>
      </c>
      <c r="L339" s="32"/>
      <c r="M339" s="153" t="s">
        <v>3</v>
      </c>
      <c r="N339" s="154" t="s">
        <v>42</v>
      </c>
      <c r="O339" s="52"/>
      <c r="P339" s="155">
        <f>O339*H339</f>
        <v>0</v>
      </c>
      <c r="Q339" s="155">
        <v>3.5E-4</v>
      </c>
      <c r="R339" s="155">
        <f>Q339*H339</f>
        <v>6.9999999999999999E-4</v>
      </c>
      <c r="S339" s="155">
        <v>0</v>
      </c>
      <c r="T339" s="156">
        <f>S339*H339</f>
        <v>0</v>
      </c>
      <c r="U339" s="31"/>
      <c r="V339" s="31"/>
      <c r="W339" s="31"/>
      <c r="X339" s="31"/>
      <c r="Y339" s="31"/>
      <c r="Z339" s="31"/>
      <c r="AA339" s="31"/>
      <c r="AB339" s="31"/>
      <c r="AC339" s="31"/>
      <c r="AD339" s="31"/>
      <c r="AE339" s="31"/>
      <c r="AR339" s="157" t="s">
        <v>238</v>
      </c>
      <c r="AT339" s="157" t="s">
        <v>145</v>
      </c>
      <c r="AU339" s="157" t="s">
        <v>78</v>
      </c>
      <c r="AY339" s="16" t="s">
        <v>143</v>
      </c>
      <c r="BE339" s="158">
        <f>IF(N339="základní",J339,0)</f>
        <v>0</v>
      </c>
      <c r="BF339" s="158">
        <f>IF(N339="snížená",J339,0)</f>
        <v>0</v>
      </c>
      <c r="BG339" s="158">
        <f>IF(N339="zákl. přenesená",J339,0)</f>
        <v>0</v>
      </c>
      <c r="BH339" s="158">
        <f>IF(N339="sníž. přenesená",J339,0)</f>
        <v>0</v>
      </c>
      <c r="BI339" s="158">
        <f>IF(N339="nulová",J339,0)</f>
        <v>0</v>
      </c>
      <c r="BJ339" s="16" t="s">
        <v>76</v>
      </c>
      <c r="BK339" s="158">
        <f>ROUND(I339*H339,2)</f>
        <v>0</v>
      </c>
      <c r="BL339" s="16" t="s">
        <v>238</v>
      </c>
      <c r="BM339" s="157" t="s">
        <v>576</v>
      </c>
    </row>
    <row r="340" spans="1:65" s="2" customFormat="1" x14ac:dyDescent="0.2">
      <c r="A340" s="31"/>
      <c r="B340" s="32"/>
      <c r="C340" s="31"/>
      <c r="D340" s="159" t="s">
        <v>152</v>
      </c>
      <c r="E340" s="31"/>
      <c r="F340" s="160" t="s">
        <v>577</v>
      </c>
      <c r="G340" s="31"/>
      <c r="H340" s="31"/>
      <c r="I340" s="85"/>
      <c r="J340" s="31"/>
      <c r="K340" s="31"/>
      <c r="L340" s="32"/>
      <c r="M340" s="161"/>
      <c r="N340" s="162"/>
      <c r="O340" s="52"/>
      <c r="P340" s="52"/>
      <c r="Q340" s="52"/>
      <c r="R340" s="52"/>
      <c r="S340" s="52"/>
      <c r="T340" s="53"/>
      <c r="U340" s="31"/>
      <c r="V340" s="31"/>
      <c r="W340" s="31"/>
      <c r="X340" s="31"/>
      <c r="Y340" s="31"/>
      <c r="Z340" s="31"/>
      <c r="AA340" s="31"/>
      <c r="AB340" s="31"/>
      <c r="AC340" s="31"/>
      <c r="AD340" s="31"/>
      <c r="AE340" s="31"/>
      <c r="AT340" s="16" t="s">
        <v>152</v>
      </c>
      <c r="AU340" s="16" t="s">
        <v>78</v>
      </c>
    </row>
    <row r="341" spans="1:65" s="12" customFormat="1" ht="22.95" customHeight="1" x14ac:dyDescent="0.25">
      <c r="B341" s="132"/>
      <c r="D341" s="133" t="s">
        <v>70</v>
      </c>
      <c r="E341" s="143" t="s">
        <v>578</v>
      </c>
      <c r="F341" s="143" t="s">
        <v>579</v>
      </c>
      <c r="I341" s="135"/>
      <c r="J341" s="144">
        <f>BK341</f>
        <v>0</v>
      </c>
      <c r="L341" s="132"/>
      <c r="M341" s="137"/>
      <c r="N341" s="138"/>
      <c r="O341" s="138"/>
      <c r="P341" s="139">
        <f>SUM(P342:P345)</f>
        <v>0</v>
      </c>
      <c r="Q341" s="138"/>
      <c r="R341" s="139">
        <f>SUM(R342:R345)</f>
        <v>0.22262000000000001</v>
      </c>
      <c r="S341" s="138"/>
      <c r="T341" s="140">
        <f>SUM(T342:T345)</f>
        <v>0</v>
      </c>
      <c r="AR341" s="133" t="s">
        <v>78</v>
      </c>
      <c r="AT341" s="141" t="s">
        <v>70</v>
      </c>
      <c r="AU341" s="141" t="s">
        <v>76</v>
      </c>
      <c r="AY341" s="133" t="s">
        <v>143</v>
      </c>
      <c r="BK341" s="142">
        <f>SUM(BK342:BK345)</f>
        <v>0</v>
      </c>
    </row>
    <row r="342" spans="1:65" s="2" customFormat="1" ht="16.5" customHeight="1" x14ac:dyDescent="0.2">
      <c r="A342" s="31"/>
      <c r="B342" s="145"/>
      <c r="C342" s="146" t="s">
        <v>580</v>
      </c>
      <c r="D342" s="146" t="s">
        <v>145</v>
      </c>
      <c r="E342" s="147" t="s">
        <v>581</v>
      </c>
      <c r="F342" s="148" t="s">
        <v>583</v>
      </c>
      <c r="G342" s="149" t="s">
        <v>409</v>
      </c>
      <c r="H342" s="150">
        <v>1</v>
      </c>
      <c r="I342" s="151"/>
      <c r="J342" s="152">
        <f>ROUND(I342*H342,2)</f>
        <v>0</v>
      </c>
      <c r="K342" s="148" t="s">
        <v>3</v>
      </c>
      <c r="L342" s="32"/>
      <c r="M342" s="153" t="s">
        <v>3</v>
      </c>
      <c r="N342" s="154" t="s">
        <v>42</v>
      </c>
      <c r="O342" s="52"/>
      <c r="P342" s="155">
        <f>O342*H342</f>
        <v>0</v>
      </c>
      <c r="Q342" s="155">
        <v>0.22262000000000001</v>
      </c>
      <c r="R342" s="155">
        <f>Q342*H342</f>
        <v>0.22262000000000001</v>
      </c>
      <c r="S342" s="155">
        <v>0</v>
      </c>
      <c r="T342" s="156">
        <f>S342*H342</f>
        <v>0</v>
      </c>
      <c r="U342" s="31"/>
      <c r="V342" s="31"/>
      <c r="W342" s="31"/>
      <c r="X342" s="31"/>
      <c r="Y342" s="31"/>
      <c r="Z342" s="31"/>
      <c r="AA342" s="31"/>
      <c r="AB342" s="31"/>
      <c r="AC342" s="31"/>
      <c r="AD342" s="31"/>
      <c r="AE342" s="31"/>
      <c r="AR342" s="157" t="s">
        <v>238</v>
      </c>
      <c r="AT342" s="157" t="s">
        <v>145</v>
      </c>
      <c r="AU342" s="157" t="s">
        <v>78</v>
      </c>
      <c r="AY342" s="16" t="s">
        <v>143</v>
      </c>
      <c r="BE342" s="158">
        <f>IF(N342="základní",J342,0)</f>
        <v>0</v>
      </c>
      <c r="BF342" s="158">
        <f>IF(N342="snížená",J342,0)</f>
        <v>0</v>
      </c>
      <c r="BG342" s="158">
        <f>IF(N342="zákl. přenesená",J342,0)</f>
        <v>0</v>
      </c>
      <c r="BH342" s="158">
        <f>IF(N342="sníž. přenesená",J342,0)</f>
        <v>0</v>
      </c>
      <c r="BI342" s="158">
        <f>IF(N342="nulová",J342,0)</f>
        <v>0</v>
      </c>
      <c r="BJ342" s="16" t="s">
        <v>76</v>
      </c>
      <c r="BK342" s="158">
        <f>ROUND(I342*H342,2)</f>
        <v>0</v>
      </c>
      <c r="BL342" s="16" t="s">
        <v>238</v>
      </c>
      <c r="BM342" s="157" t="s">
        <v>582</v>
      </c>
    </row>
    <row r="343" spans="1:65" s="2" customFormat="1" x14ac:dyDescent="0.2">
      <c r="A343" s="31"/>
      <c r="B343" s="32"/>
      <c r="C343" s="31"/>
      <c r="D343" s="159" t="s">
        <v>152</v>
      </c>
      <c r="E343" s="31"/>
      <c r="F343" s="160" t="s">
        <v>583</v>
      </c>
      <c r="G343" s="31"/>
      <c r="H343" s="31"/>
      <c r="I343" s="85"/>
      <c r="J343" s="31"/>
      <c r="K343" s="31"/>
      <c r="L343" s="32"/>
      <c r="M343" s="161"/>
      <c r="N343" s="162"/>
      <c r="O343" s="52"/>
      <c r="P343" s="52"/>
      <c r="Q343" s="52"/>
      <c r="R343" s="52"/>
      <c r="S343" s="52"/>
      <c r="T343" s="53"/>
      <c r="U343" s="31"/>
      <c r="V343" s="31"/>
      <c r="W343" s="31"/>
      <c r="X343" s="31"/>
      <c r="Y343" s="31"/>
      <c r="Z343" s="31"/>
      <c r="AA343" s="31"/>
      <c r="AB343" s="31"/>
      <c r="AC343" s="31"/>
      <c r="AD343" s="31"/>
      <c r="AE343" s="31"/>
      <c r="AT343" s="16" t="s">
        <v>152</v>
      </c>
      <c r="AU343" s="16" t="s">
        <v>78</v>
      </c>
    </row>
    <row r="344" spans="1:65" s="2" customFormat="1" ht="67.2" x14ac:dyDescent="0.2">
      <c r="A344" s="31"/>
      <c r="B344" s="32"/>
      <c r="C344" s="31"/>
      <c r="D344" s="159" t="s">
        <v>154</v>
      </c>
      <c r="E344" s="31"/>
      <c r="F344" s="163" t="s">
        <v>584</v>
      </c>
      <c r="G344" s="31"/>
      <c r="H344" s="31"/>
      <c r="I344" s="85"/>
      <c r="J344" s="31"/>
      <c r="K344" s="31"/>
      <c r="L344" s="32"/>
      <c r="M344" s="161"/>
      <c r="N344" s="162"/>
      <c r="O344" s="52"/>
      <c r="P344" s="52"/>
      <c r="Q344" s="52"/>
      <c r="R344" s="52"/>
      <c r="S344" s="52"/>
      <c r="T344" s="53"/>
      <c r="U344" s="31"/>
      <c r="V344" s="31"/>
      <c r="W344" s="31"/>
      <c r="X344" s="31"/>
      <c r="Y344" s="31"/>
      <c r="Z344" s="31"/>
      <c r="AA344" s="31"/>
      <c r="AB344" s="31"/>
      <c r="AC344" s="31"/>
      <c r="AD344" s="31"/>
      <c r="AE344" s="31"/>
      <c r="AT344" s="16" t="s">
        <v>154</v>
      </c>
      <c r="AU344" s="16" t="s">
        <v>78</v>
      </c>
    </row>
    <row r="345" spans="1:65" s="2" customFormat="1" ht="19.2" x14ac:dyDescent="0.2">
      <c r="A345" s="31"/>
      <c r="B345" s="32"/>
      <c r="C345" s="31"/>
      <c r="D345" s="159" t="s">
        <v>172</v>
      </c>
      <c r="E345" s="31"/>
      <c r="F345" s="163" t="s">
        <v>570</v>
      </c>
      <c r="G345" s="31"/>
      <c r="H345" s="31"/>
      <c r="I345" s="85"/>
      <c r="J345" s="31"/>
      <c r="K345" s="31"/>
      <c r="L345" s="32"/>
      <c r="M345" s="161"/>
      <c r="N345" s="162"/>
      <c r="O345" s="52"/>
      <c r="P345" s="52"/>
      <c r="Q345" s="52"/>
      <c r="R345" s="52"/>
      <c r="S345" s="52"/>
      <c r="T345" s="53"/>
      <c r="U345" s="31"/>
      <c r="V345" s="31"/>
      <c r="W345" s="31"/>
      <c r="X345" s="31"/>
      <c r="Y345" s="31"/>
      <c r="Z345" s="31"/>
      <c r="AA345" s="31"/>
      <c r="AB345" s="31"/>
      <c r="AC345" s="31"/>
      <c r="AD345" s="31"/>
      <c r="AE345" s="31"/>
      <c r="AT345" s="16" t="s">
        <v>172</v>
      </c>
      <c r="AU345" s="16" t="s">
        <v>78</v>
      </c>
    </row>
    <row r="346" spans="1:65" s="12" customFormat="1" ht="22.95" customHeight="1" x14ac:dyDescent="0.25">
      <c r="B346" s="132"/>
      <c r="D346" s="133" t="s">
        <v>70</v>
      </c>
      <c r="E346" s="143" t="s">
        <v>585</v>
      </c>
      <c r="F346" s="143" t="s">
        <v>586</v>
      </c>
      <c r="I346" s="135"/>
      <c r="J346" s="144">
        <f>BK346</f>
        <v>0</v>
      </c>
      <c r="L346" s="132"/>
      <c r="M346" s="137"/>
      <c r="N346" s="138"/>
      <c r="O346" s="138"/>
      <c r="P346" s="139">
        <f>SUM(P347:P349)</f>
        <v>0</v>
      </c>
      <c r="Q346" s="138"/>
      <c r="R346" s="139">
        <f>SUM(R347:R349)</f>
        <v>0</v>
      </c>
      <c r="S346" s="138"/>
      <c r="T346" s="140">
        <f>SUM(T347:T349)</f>
        <v>0</v>
      </c>
      <c r="AR346" s="133" t="s">
        <v>78</v>
      </c>
      <c r="AT346" s="141" t="s">
        <v>70</v>
      </c>
      <c r="AU346" s="141" t="s">
        <v>76</v>
      </c>
      <c r="AY346" s="133" t="s">
        <v>143</v>
      </c>
      <c r="BK346" s="142">
        <f>SUM(BK347:BK349)</f>
        <v>0</v>
      </c>
    </row>
    <row r="347" spans="1:65" s="2" customFormat="1" ht="16.5" customHeight="1" x14ac:dyDescent="0.2">
      <c r="A347" s="31"/>
      <c r="B347" s="145"/>
      <c r="C347" s="146" t="s">
        <v>587</v>
      </c>
      <c r="D347" s="146" t="s">
        <v>145</v>
      </c>
      <c r="E347" s="147" t="s">
        <v>588</v>
      </c>
      <c r="F347" s="148" t="s">
        <v>589</v>
      </c>
      <c r="G347" s="149" t="s">
        <v>409</v>
      </c>
      <c r="H347" s="150">
        <v>1</v>
      </c>
      <c r="I347" s="151"/>
      <c r="J347" s="152">
        <f>ROUND(I347*H347,2)</f>
        <v>0</v>
      </c>
      <c r="K347" s="148" t="s">
        <v>3</v>
      </c>
      <c r="L347" s="32"/>
      <c r="M347" s="153" t="s">
        <v>3</v>
      </c>
      <c r="N347" s="154" t="s">
        <v>42</v>
      </c>
      <c r="O347" s="52"/>
      <c r="P347" s="155">
        <f>O347*H347</f>
        <v>0</v>
      </c>
      <c r="Q347" s="155">
        <v>0</v>
      </c>
      <c r="R347" s="155">
        <f>Q347*H347</f>
        <v>0</v>
      </c>
      <c r="S347" s="155">
        <v>0</v>
      </c>
      <c r="T347" s="156">
        <f>S347*H347</f>
        <v>0</v>
      </c>
      <c r="U347" s="31"/>
      <c r="V347" s="31"/>
      <c r="W347" s="31"/>
      <c r="X347" s="31"/>
      <c r="Y347" s="31"/>
      <c r="Z347" s="31"/>
      <c r="AA347" s="31"/>
      <c r="AB347" s="31"/>
      <c r="AC347" s="31"/>
      <c r="AD347" s="31"/>
      <c r="AE347" s="31"/>
      <c r="AR347" s="157" t="s">
        <v>238</v>
      </c>
      <c r="AT347" s="157" t="s">
        <v>145</v>
      </c>
      <c r="AU347" s="157" t="s">
        <v>78</v>
      </c>
      <c r="AY347" s="16" t="s">
        <v>143</v>
      </c>
      <c r="BE347" s="158">
        <f>IF(N347="základní",J347,0)</f>
        <v>0</v>
      </c>
      <c r="BF347" s="158">
        <f>IF(N347="snížená",J347,0)</f>
        <v>0</v>
      </c>
      <c r="BG347" s="158">
        <f>IF(N347="zákl. přenesená",J347,0)</f>
        <v>0</v>
      </c>
      <c r="BH347" s="158">
        <f>IF(N347="sníž. přenesená",J347,0)</f>
        <v>0</v>
      </c>
      <c r="BI347" s="158">
        <f>IF(N347="nulová",J347,0)</f>
        <v>0</v>
      </c>
      <c r="BJ347" s="16" t="s">
        <v>76</v>
      </c>
      <c r="BK347" s="158">
        <f>ROUND(I347*H347,2)</f>
        <v>0</v>
      </c>
      <c r="BL347" s="16" t="s">
        <v>238</v>
      </c>
      <c r="BM347" s="157" t="s">
        <v>590</v>
      </c>
    </row>
    <row r="348" spans="1:65" s="2" customFormat="1" x14ac:dyDescent="0.2">
      <c r="A348" s="31"/>
      <c r="B348" s="32"/>
      <c r="C348" s="31"/>
      <c r="D348" s="159" t="s">
        <v>152</v>
      </c>
      <c r="E348" s="31"/>
      <c r="F348" s="160" t="s">
        <v>591</v>
      </c>
      <c r="G348" s="31"/>
      <c r="H348" s="31"/>
      <c r="I348" s="85"/>
      <c r="J348" s="31"/>
      <c r="K348" s="31"/>
      <c r="L348" s="32"/>
      <c r="M348" s="161"/>
      <c r="N348" s="162"/>
      <c r="O348" s="52"/>
      <c r="P348" s="52"/>
      <c r="Q348" s="52"/>
      <c r="R348" s="52"/>
      <c r="S348" s="52"/>
      <c r="T348" s="53"/>
      <c r="U348" s="31"/>
      <c r="V348" s="31"/>
      <c r="W348" s="31"/>
      <c r="X348" s="31"/>
      <c r="Y348" s="31"/>
      <c r="Z348" s="31"/>
      <c r="AA348" s="31"/>
      <c r="AB348" s="31"/>
      <c r="AC348" s="31"/>
      <c r="AD348" s="31"/>
      <c r="AE348" s="31"/>
      <c r="AT348" s="16" t="s">
        <v>152</v>
      </c>
      <c r="AU348" s="16" t="s">
        <v>78</v>
      </c>
    </row>
    <row r="349" spans="1:65" s="2" customFormat="1" ht="19.2" x14ac:dyDescent="0.2">
      <c r="A349" s="31"/>
      <c r="B349" s="32"/>
      <c r="C349" s="31"/>
      <c r="D349" s="159" t="s">
        <v>172</v>
      </c>
      <c r="E349" s="31"/>
      <c r="F349" s="163" t="s">
        <v>570</v>
      </c>
      <c r="G349" s="31"/>
      <c r="H349" s="31"/>
      <c r="I349" s="85"/>
      <c r="J349" s="31"/>
      <c r="K349" s="31"/>
      <c r="L349" s="32"/>
      <c r="M349" s="161"/>
      <c r="N349" s="162"/>
      <c r="O349" s="52"/>
      <c r="P349" s="52"/>
      <c r="Q349" s="52"/>
      <c r="R349" s="52"/>
      <c r="S349" s="52"/>
      <c r="T349" s="53"/>
      <c r="U349" s="31"/>
      <c r="V349" s="31"/>
      <c r="W349" s="31"/>
      <c r="X349" s="31"/>
      <c r="Y349" s="31"/>
      <c r="Z349" s="31"/>
      <c r="AA349" s="31"/>
      <c r="AB349" s="31"/>
      <c r="AC349" s="31"/>
      <c r="AD349" s="31"/>
      <c r="AE349" s="31"/>
      <c r="AT349" s="16" t="s">
        <v>172</v>
      </c>
      <c r="AU349" s="16" t="s">
        <v>78</v>
      </c>
    </row>
    <row r="350" spans="1:65" s="12" customFormat="1" ht="22.95" customHeight="1" x14ac:dyDescent="0.25">
      <c r="B350" s="132"/>
      <c r="D350" s="133" t="s">
        <v>70</v>
      </c>
      <c r="E350" s="143" t="s">
        <v>592</v>
      </c>
      <c r="F350" s="143" t="s">
        <v>593</v>
      </c>
      <c r="I350" s="135"/>
      <c r="J350" s="144">
        <f>BK350</f>
        <v>0</v>
      </c>
      <c r="L350" s="132"/>
      <c r="M350" s="137"/>
      <c r="N350" s="138"/>
      <c r="O350" s="138"/>
      <c r="P350" s="139">
        <f>SUM(P351:P357)</f>
        <v>0</v>
      </c>
      <c r="Q350" s="138"/>
      <c r="R350" s="139">
        <f>SUM(R351:R357)</f>
        <v>0</v>
      </c>
      <c r="S350" s="138"/>
      <c r="T350" s="140">
        <f>SUM(T351:T357)</f>
        <v>6.8000000000000005E-2</v>
      </c>
      <c r="AR350" s="133" t="s">
        <v>78</v>
      </c>
      <c r="AT350" s="141" t="s">
        <v>70</v>
      </c>
      <c r="AU350" s="141" t="s">
        <v>76</v>
      </c>
      <c r="AY350" s="133" t="s">
        <v>143</v>
      </c>
      <c r="BK350" s="142">
        <f>SUM(BK351:BK357)</f>
        <v>0</v>
      </c>
    </row>
    <row r="351" spans="1:65" s="2" customFormat="1" ht="16.5" customHeight="1" x14ac:dyDescent="0.2">
      <c r="A351" s="31"/>
      <c r="B351" s="145"/>
      <c r="C351" s="146" t="s">
        <v>594</v>
      </c>
      <c r="D351" s="146" t="s">
        <v>145</v>
      </c>
      <c r="E351" s="147" t="s">
        <v>595</v>
      </c>
      <c r="F351" s="148" t="s">
        <v>596</v>
      </c>
      <c r="G351" s="149" t="s">
        <v>409</v>
      </c>
      <c r="H351" s="150">
        <v>1</v>
      </c>
      <c r="I351" s="151"/>
      <c r="J351" s="152">
        <f>ROUND(I351*H351,2)</f>
        <v>0</v>
      </c>
      <c r="K351" s="148" t="s">
        <v>149</v>
      </c>
      <c r="L351" s="32"/>
      <c r="M351" s="153" t="s">
        <v>3</v>
      </c>
      <c r="N351" s="154" t="s">
        <v>42</v>
      </c>
      <c r="O351" s="52"/>
      <c r="P351" s="155">
        <f>O351*H351</f>
        <v>0</v>
      </c>
      <c r="Q351" s="155">
        <v>0</v>
      </c>
      <c r="R351" s="155">
        <f>Q351*H351</f>
        <v>0</v>
      </c>
      <c r="S351" s="155">
        <v>0</v>
      </c>
      <c r="T351" s="156">
        <f>S351*H351</f>
        <v>0</v>
      </c>
      <c r="U351" s="31"/>
      <c r="V351" s="31"/>
      <c r="W351" s="31"/>
      <c r="X351" s="31"/>
      <c r="Y351" s="31"/>
      <c r="Z351" s="31"/>
      <c r="AA351" s="31"/>
      <c r="AB351" s="31"/>
      <c r="AC351" s="31"/>
      <c r="AD351" s="31"/>
      <c r="AE351" s="31"/>
      <c r="AR351" s="157" t="s">
        <v>238</v>
      </c>
      <c r="AT351" s="157" t="s">
        <v>145</v>
      </c>
      <c r="AU351" s="157" t="s">
        <v>78</v>
      </c>
      <c r="AY351" s="16" t="s">
        <v>143</v>
      </c>
      <c r="BE351" s="158">
        <f>IF(N351="základní",J351,0)</f>
        <v>0</v>
      </c>
      <c r="BF351" s="158">
        <f>IF(N351="snížená",J351,0)</f>
        <v>0</v>
      </c>
      <c r="BG351" s="158">
        <f>IF(N351="zákl. přenesená",J351,0)</f>
        <v>0</v>
      </c>
      <c r="BH351" s="158">
        <f>IF(N351="sníž. přenesená",J351,0)</f>
        <v>0</v>
      </c>
      <c r="BI351" s="158">
        <f>IF(N351="nulová",J351,0)</f>
        <v>0</v>
      </c>
      <c r="BJ351" s="16" t="s">
        <v>76</v>
      </c>
      <c r="BK351" s="158">
        <f>ROUND(I351*H351,2)</f>
        <v>0</v>
      </c>
      <c r="BL351" s="16" t="s">
        <v>238</v>
      </c>
      <c r="BM351" s="157" t="s">
        <v>597</v>
      </c>
    </row>
    <row r="352" spans="1:65" s="2" customFormat="1" x14ac:dyDescent="0.2">
      <c r="A352" s="31"/>
      <c r="B352" s="32"/>
      <c r="C352" s="31"/>
      <c r="D352" s="159" t="s">
        <v>152</v>
      </c>
      <c r="E352" s="31"/>
      <c r="F352" s="160" t="s">
        <v>598</v>
      </c>
      <c r="G352" s="31"/>
      <c r="H352" s="31"/>
      <c r="I352" s="85"/>
      <c r="J352" s="31"/>
      <c r="K352" s="31"/>
      <c r="L352" s="32"/>
      <c r="M352" s="161"/>
      <c r="N352" s="162"/>
      <c r="O352" s="52"/>
      <c r="P352" s="52"/>
      <c r="Q352" s="52"/>
      <c r="R352" s="52"/>
      <c r="S352" s="52"/>
      <c r="T352" s="53"/>
      <c r="U352" s="31"/>
      <c r="V352" s="31"/>
      <c r="W352" s="31"/>
      <c r="X352" s="31"/>
      <c r="Y352" s="31"/>
      <c r="Z352" s="31"/>
      <c r="AA352" s="31"/>
      <c r="AB352" s="31"/>
      <c r="AC352" s="31"/>
      <c r="AD352" s="31"/>
      <c r="AE352" s="31"/>
      <c r="AT352" s="16" t="s">
        <v>152</v>
      </c>
      <c r="AU352" s="16" t="s">
        <v>78</v>
      </c>
    </row>
    <row r="353" spans="1:65" s="2" customFormat="1" ht="19.2" x14ac:dyDescent="0.2">
      <c r="A353" s="31"/>
      <c r="B353" s="32"/>
      <c r="C353" s="31"/>
      <c r="D353" s="159" t="s">
        <v>172</v>
      </c>
      <c r="E353" s="31"/>
      <c r="F353" s="163" t="s">
        <v>570</v>
      </c>
      <c r="G353" s="31"/>
      <c r="H353" s="31"/>
      <c r="I353" s="85"/>
      <c r="J353" s="31"/>
      <c r="K353" s="31"/>
      <c r="L353" s="32"/>
      <c r="M353" s="161"/>
      <c r="N353" s="162"/>
      <c r="O353" s="52"/>
      <c r="P353" s="52"/>
      <c r="Q353" s="52"/>
      <c r="R353" s="52"/>
      <c r="S353" s="52"/>
      <c r="T353" s="53"/>
      <c r="U353" s="31"/>
      <c r="V353" s="31"/>
      <c r="W353" s="31"/>
      <c r="X353" s="31"/>
      <c r="Y353" s="31"/>
      <c r="Z353" s="31"/>
      <c r="AA353" s="31"/>
      <c r="AB353" s="31"/>
      <c r="AC353" s="31"/>
      <c r="AD353" s="31"/>
      <c r="AE353" s="31"/>
      <c r="AT353" s="16" t="s">
        <v>172</v>
      </c>
      <c r="AU353" s="16" t="s">
        <v>78</v>
      </c>
    </row>
    <row r="354" spans="1:65" s="2" customFormat="1" ht="16.5" customHeight="1" x14ac:dyDescent="0.2">
      <c r="A354" s="31"/>
      <c r="B354" s="145"/>
      <c r="C354" s="146" t="s">
        <v>599</v>
      </c>
      <c r="D354" s="146" t="s">
        <v>145</v>
      </c>
      <c r="E354" s="147" t="s">
        <v>600</v>
      </c>
      <c r="F354" s="148" t="s">
        <v>601</v>
      </c>
      <c r="G354" s="149" t="s">
        <v>221</v>
      </c>
      <c r="H354" s="150">
        <v>2</v>
      </c>
      <c r="I354" s="151"/>
      <c r="J354" s="152">
        <f>ROUND(I354*H354,2)</f>
        <v>0</v>
      </c>
      <c r="K354" s="148" t="s">
        <v>149</v>
      </c>
      <c r="L354" s="32"/>
      <c r="M354" s="153" t="s">
        <v>3</v>
      </c>
      <c r="N354" s="154" t="s">
        <v>42</v>
      </c>
      <c r="O354" s="52"/>
      <c r="P354" s="155">
        <f>O354*H354</f>
        <v>0</v>
      </c>
      <c r="Q354" s="155">
        <v>0</v>
      </c>
      <c r="R354" s="155">
        <f>Q354*H354</f>
        <v>0</v>
      </c>
      <c r="S354" s="155">
        <v>0</v>
      </c>
      <c r="T354" s="156">
        <f>S354*H354</f>
        <v>0</v>
      </c>
      <c r="U354" s="31"/>
      <c r="V354" s="31"/>
      <c r="W354" s="31"/>
      <c r="X354" s="31"/>
      <c r="Y354" s="31"/>
      <c r="Z354" s="31"/>
      <c r="AA354" s="31"/>
      <c r="AB354" s="31"/>
      <c r="AC354" s="31"/>
      <c r="AD354" s="31"/>
      <c r="AE354" s="31"/>
      <c r="AR354" s="157" t="s">
        <v>238</v>
      </c>
      <c r="AT354" s="157" t="s">
        <v>145</v>
      </c>
      <c r="AU354" s="157" t="s">
        <v>78</v>
      </c>
      <c r="AY354" s="16" t="s">
        <v>143</v>
      </c>
      <c r="BE354" s="158">
        <f>IF(N354="základní",J354,0)</f>
        <v>0</v>
      </c>
      <c r="BF354" s="158">
        <f>IF(N354="snížená",J354,0)</f>
        <v>0</v>
      </c>
      <c r="BG354" s="158">
        <f>IF(N354="zákl. přenesená",J354,0)</f>
        <v>0</v>
      </c>
      <c r="BH354" s="158">
        <f>IF(N354="sníž. přenesená",J354,0)</f>
        <v>0</v>
      </c>
      <c r="BI354" s="158">
        <f>IF(N354="nulová",J354,0)</f>
        <v>0</v>
      </c>
      <c r="BJ354" s="16" t="s">
        <v>76</v>
      </c>
      <c r="BK354" s="158">
        <f>ROUND(I354*H354,2)</f>
        <v>0</v>
      </c>
      <c r="BL354" s="16" t="s">
        <v>238</v>
      </c>
      <c r="BM354" s="157" t="s">
        <v>602</v>
      </c>
    </row>
    <row r="355" spans="1:65" s="2" customFormat="1" x14ac:dyDescent="0.2">
      <c r="A355" s="31"/>
      <c r="B355" s="32"/>
      <c r="C355" s="31"/>
      <c r="D355" s="159" t="s">
        <v>152</v>
      </c>
      <c r="E355" s="31"/>
      <c r="F355" s="160" t="s">
        <v>603</v>
      </c>
      <c r="G355" s="31"/>
      <c r="H355" s="31"/>
      <c r="I355" s="85"/>
      <c r="J355" s="31"/>
      <c r="K355" s="31"/>
      <c r="L355" s="32"/>
      <c r="M355" s="161"/>
      <c r="N355" s="162"/>
      <c r="O355" s="52"/>
      <c r="P355" s="52"/>
      <c r="Q355" s="52"/>
      <c r="R355" s="52"/>
      <c r="S355" s="52"/>
      <c r="T355" s="53"/>
      <c r="U355" s="31"/>
      <c r="V355" s="31"/>
      <c r="W355" s="31"/>
      <c r="X355" s="31"/>
      <c r="Y355" s="31"/>
      <c r="Z355" s="31"/>
      <c r="AA355" s="31"/>
      <c r="AB355" s="31"/>
      <c r="AC355" s="31"/>
      <c r="AD355" s="31"/>
      <c r="AE355" s="31"/>
      <c r="AT355" s="16" t="s">
        <v>152</v>
      </c>
      <c r="AU355" s="16" t="s">
        <v>78</v>
      </c>
    </row>
    <row r="356" spans="1:65" s="2" customFormat="1" ht="16.5" customHeight="1" x14ac:dyDescent="0.2">
      <c r="A356" s="31"/>
      <c r="B356" s="145"/>
      <c r="C356" s="146" t="s">
        <v>604</v>
      </c>
      <c r="D356" s="146" t="s">
        <v>145</v>
      </c>
      <c r="E356" s="147" t="s">
        <v>605</v>
      </c>
      <c r="F356" s="148" t="s">
        <v>606</v>
      </c>
      <c r="G356" s="149" t="s">
        <v>221</v>
      </c>
      <c r="H356" s="150">
        <v>2</v>
      </c>
      <c r="I356" s="151"/>
      <c r="J356" s="152">
        <f>ROUND(I356*H356,2)</f>
        <v>0</v>
      </c>
      <c r="K356" s="148" t="s">
        <v>149</v>
      </c>
      <c r="L356" s="32"/>
      <c r="M356" s="153" t="s">
        <v>3</v>
      </c>
      <c r="N356" s="154" t="s">
        <v>42</v>
      </c>
      <c r="O356" s="52"/>
      <c r="P356" s="155">
        <f>O356*H356</f>
        <v>0</v>
      </c>
      <c r="Q356" s="155">
        <v>0</v>
      </c>
      <c r="R356" s="155">
        <f>Q356*H356</f>
        <v>0</v>
      </c>
      <c r="S356" s="155">
        <v>3.4000000000000002E-2</v>
      </c>
      <c r="T356" s="156">
        <f>S356*H356</f>
        <v>6.8000000000000005E-2</v>
      </c>
      <c r="U356" s="31"/>
      <c r="V356" s="31"/>
      <c r="W356" s="31"/>
      <c r="X356" s="31"/>
      <c r="Y356" s="31"/>
      <c r="Z356" s="31"/>
      <c r="AA356" s="31"/>
      <c r="AB356" s="31"/>
      <c r="AC356" s="31"/>
      <c r="AD356" s="31"/>
      <c r="AE356" s="31"/>
      <c r="AR356" s="157" t="s">
        <v>238</v>
      </c>
      <c r="AT356" s="157" t="s">
        <v>145</v>
      </c>
      <c r="AU356" s="157" t="s">
        <v>78</v>
      </c>
      <c r="AY356" s="16" t="s">
        <v>143</v>
      </c>
      <c r="BE356" s="158">
        <f>IF(N356="základní",J356,0)</f>
        <v>0</v>
      </c>
      <c r="BF356" s="158">
        <f>IF(N356="snížená",J356,0)</f>
        <v>0</v>
      </c>
      <c r="BG356" s="158">
        <f>IF(N356="zákl. přenesená",J356,0)</f>
        <v>0</v>
      </c>
      <c r="BH356" s="158">
        <f>IF(N356="sníž. přenesená",J356,0)</f>
        <v>0</v>
      </c>
      <c r="BI356" s="158">
        <f>IF(N356="nulová",J356,0)</f>
        <v>0</v>
      </c>
      <c r="BJ356" s="16" t="s">
        <v>76</v>
      </c>
      <c r="BK356" s="158">
        <f>ROUND(I356*H356,2)</f>
        <v>0</v>
      </c>
      <c r="BL356" s="16" t="s">
        <v>238</v>
      </c>
      <c r="BM356" s="157" t="s">
        <v>607</v>
      </c>
    </row>
    <row r="357" spans="1:65" s="2" customFormat="1" x14ac:dyDescent="0.2">
      <c r="A357" s="31"/>
      <c r="B357" s="32"/>
      <c r="C357" s="31"/>
      <c r="D357" s="159" t="s">
        <v>152</v>
      </c>
      <c r="E357" s="31"/>
      <c r="F357" s="160" t="s">
        <v>608</v>
      </c>
      <c r="G357" s="31"/>
      <c r="H357" s="31"/>
      <c r="I357" s="85"/>
      <c r="J357" s="31"/>
      <c r="K357" s="31"/>
      <c r="L357" s="32"/>
      <c r="M357" s="161"/>
      <c r="N357" s="162"/>
      <c r="O357" s="52"/>
      <c r="P357" s="52"/>
      <c r="Q357" s="52"/>
      <c r="R357" s="52"/>
      <c r="S357" s="52"/>
      <c r="T357" s="53"/>
      <c r="U357" s="31"/>
      <c r="V357" s="31"/>
      <c r="W357" s="31"/>
      <c r="X357" s="31"/>
      <c r="Y357" s="31"/>
      <c r="Z357" s="31"/>
      <c r="AA357" s="31"/>
      <c r="AB357" s="31"/>
      <c r="AC357" s="31"/>
      <c r="AD357" s="31"/>
      <c r="AE357" s="31"/>
      <c r="AT357" s="16" t="s">
        <v>152</v>
      </c>
      <c r="AU357" s="16" t="s">
        <v>78</v>
      </c>
    </row>
    <row r="358" spans="1:65" s="12" customFormat="1" ht="22.95" customHeight="1" x14ac:dyDescent="0.25">
      <c r="B358" s="132"/>
      <c r="D358" s="133" t="s">
        <v>70</v>
      </c>
      <c r="E358" s="143" t="s">
        <v>609</v>
      </c>
      <c r="F358" s="143" t="s">
        <v>610</v>
      </c>
      <c r="I358" s="135"/>
      <c r="J358" s="144">
        <f>BK358</f>
        <v>0</v>
      </c>
      <c r="L358" s="132"/>
      <c r="M358" s="137"/>
      <c r="N358" s="138"/>
      <c r="O358" s="138"/>
      <c r="P358" s="139">
        <f>SUM(P359:P370)</f>
        <v>0</v>
      </c>
      <c r="Q358" s="138"/>
      <c r="R358" s="139">
        <f>SUM(R359:R370)</f>
        <v>5.0446169999999997</v>
      </c>
      <c r="S358" s="138"/>
      <c r="T358" s="140">
        <f>SUM(T359:T370)</f>
        <v>2.0369999999999996E-2</v>
      </c>
      <c r="AR358" s="133" t="s">
        <v>78</v>
      </c>
      <c r="AT358" s="141" t="s">
        <v>70</v>
      </c>
      <c r="AU358" s="141" t="s">
        <v>76</v>
      </c>
      <c r="AY358" s="133" t="s">
        <v>143</v>
      </c>
      <c r="BK358" s="142">
        <f>SUM(BK359:BK370)</f>
        <v>0</v>
      </c>
    </row>
    <row r="359" spans="1:65" s="2" customFormat="1" ht="21.75" customHeight="1" x14ac:dyDescent="0.2">
      <c r="A359" s="31"/>
      <c r="B359" s="145"/>
      <c r="C359" s="146" t="s">
        <v>611</v>
      </c>
      <c r="D359" s="146" t="s">
        <v>145</v>
      </c>
      <c r="E359" s="147" t="s">
        <v>612</v>
      </c>
      <c r="F359" s="148" t="s">
        <v>613</v>
      </c>
      <c r="G359" s="149" t="s">
        <v>184</v>
      </c>
      <c r="H359" s="150">
        <v>171</v>
      </c>
      <c r="I359" s="151"/>
      <c r="J359" s="152">
        <f>ROUND(I359*H359,2)</f>
        <v>0</v>
      </c>
      <c r="K359" s="148" t="s">
        <v>149</v>
      </c>
      <c r="L359" s="32"/>
      <c r="M359" s="153" t="s">
        <v>3</v>
      </c>
      <c r="N359" s="154" t="s">
        <v>42</v>
      </c>
      <c r="O359" s="52"/>
      <c r="P359" s="155">
        <f>O359*H359</f>
        <v>0</v>
      </c>
      <c r="Q359" s="155">
        <v>2.0449999999999999E-2</v>
      </c>
      <c r="R359" s="155">
        <f>Q359*H359</f>
        <v>3.49695</v>
      </c>
      <c r="S359" s="155">
        <v>0</v>
      </c>
      <c r="T359" s="156">
        <f>S359*H359</f>
        <v>0</v>
      </c>
      <c r="U359" s="31"/>
      <c r="V359" s="31"/>
      <c r="W359" s="31"/>
      <c r="X359" s="31"/>
      <c r="Y359" s="31"/>
      <c r="Z359" s="31"/>
      <c r="AA359" s="31"/>
      <c r="AB359" s="31"/>
      <c r="AC359" s="31"/>
      <c r="AD359" s="31"/>
      <c r="AE359" s="31"/>
      <c r="AR359" s="157" t="s">
        <v>238</v>
      </c>
      <c r="AT359" s="157" t="s">
        <v>145</v>
      </c>
      <c r="AU359" s="157" t="s">
        <v>78</v>
      </c>
      <c r="AY359" s="16" t="s">
        <v>143</v>
      </c>
      <c r="BE359" s="158">
        <f>IF(N359="základní",J359,0)</f>
        <v>0</v>
      </c>
      <c r="BF359" s="158">
        <f>IF(N359="snížená",J359,0)</f>
        <v>0</v>
      </c>
      <c r="BG359" s="158">
        <f>IF(N359="zákl. přenesená",J359,0)</f>
        <v>0</v>
      </c>
      <c r="BH359" s="158">
        <f>IF(N359="sníž. přenesená",J359,0)</f>
        <v>0</v>
      </c>
      <c r="BI359" s="158">
        <f>IF(N359="nulová",J359,0)</f>
        <v>0</v>
      </c>
      <c r="BJ359" s="16" t="s">
        <v>76</v>
      </c>
      <c r="BK359" s="158">
        <f>ROUND(I359*H359,2)</f>
        <v>0</v>
      </c>
      <c r="BL359" s="16" t="s">
        <v>238</v>
      </c>
      <c r="BM359" s="157" t="s">
        <v>614</v>
      </c>
    </row>
    <row r="360" spans="1:65" s="2" customFormat="1" ht="28.8" x14ac:dyDescent="0.2">
      <c r="A360" s="31"/>
      <c r="B360" s="32"/>
      <c r="C360" s="31"/>
      <c r="D360" s="159" t="s">
        <v>152</v>
      </c>
      <c r="E360" s="31"/>
      <c r="F360" s="160" t="s">
        <v>615</v>
      </c>
      <c r="G360" s="31"/>
      <c r="H360" s="31"/>
      <c r="I360" s="85"/>
      <c r="J360" s="31"/>
      <c r="K360" s="31"/>
      <c r="L360" s="32"/>
      <c r="M360" s="161"/>
      <c r="N360" s="162"/>
      <c r="O360" s="52"/>
      <c r="P360" s="52"/>
      <c r="Q360" s="52"/>
      <c r="R360" s="52"/>
      <c r="S360" s="52"/>
      <c r="T360" s="53"/>
      <c r="U360" s="31"/>
      <c r="V360" s="31"/>
      <c r="W360" s="31"/>
      <c r="X360" s="31"/>
      <c r="Y360" s="31"/>
      <c r="Z360" s="31"/>
      <c r="AA360" s="31"/>
      <c r="AB360" s="31"/>
      <c r="AC360" s="31"/>
      <c r="AD360" s="31"/>
      <c r="AE360" s="31"/>
      <c r="AT360" s="16" t="s">
        <v>152</v>
      </c>
      <c r="AU360" s="16" t="s">
        <v>78</v>
      </c>
    </row>
    <row r="361" spans="1:65" s="2" customFormat="1" ht="86.4" x14ac:dyDescent="0.2">
      <c r="A361" s="31"/>
      <c r="B361" s="32"/>
      <c r="C361" s="31"/>
      <c r="D361" s="159" t="s">
        <v>154</v>
      </c>
      <c r="E361" s="31"/>
      <c r="F361" s="163" t="s">
        <v>616</v>
      </c>
      <c r="G361" s="31"/>
      <c r="H361" s="31"/>
      <c r="I361" s="85"/>
      <c r="J361" s="31"/>
      <c r="K361" s="31"/>
      <c r="L361" s="32"/>
      <c r="M361" s="161"/>
      <c r="N361" s="162"/>
      <c r="O361" s="52"/>
      <c r="P361" s="52"/>
      <c r="Q361" s="52"/>
      <c r="R361" s="52"/>
      <c r="S361" s="52"/>
      <c r="T361" s="53"/>
      <c r="U361" s="31"/>
      <c r="V361" s="31"/>
      <c r="W361" s="31"/>
      <c r="X361" s="31"/>
      <c r="Y361" s="31"/>
      <c r="Z361" s="31"/>
      <c r="AA361" s="31"/>
      <c r="AB361" s="31"/>
      <c r="AC361" s="31"/>
      <c r="AD361" s="31"/>
      <c r="AE361" s="31"/>
      <c r="AT361" s="16" t="s">
        <v>154</v>
      </c>
      <c r="AU361" s="16" t="s">
        <v>78</v>
      </c>
    </row>
    <row r="362" spans="1:65" s="2" customFormat="1" ht="16.5" customHeight="1" x14ac:dyDescent="0.2">
      <c r="A362" s="31"/>
      <c r="B362" s="145"/>
      <c r="C362" s="146" t="s">
        <v>617</v>
      </c>
      <c r="D362" s="146" t="s">
        <v>145</v>
      </c>
      <c r="E362" s="147" t="s">
        <v>618</v>
      </c>
      <c r="F362" s="148" t="s">
        <v>619</v>
      </c>
      <c r="G362" s="149" t="s">
        <v>184</v>
      </c>
      <c r="H362" s="150">
        <v>160.38</v>
      </c>
      <c r="I362" s="151"/>
      <c r="J362" s="152">
        <f>ROUND(I362*H362,2)</f>
        <v>0</v>
      </c>
      <c r="K362" s="148" t="s">
        <v>149</v>
      </c>
      <c r="L362" s="32"/>
      <c r="M362" s="153" t="s">
        <v>3</v>
      </c>
      <c r="N362" s="154" t="s">
        <v>42</v>
      </c>
      <c r="O362" s="52"/>
      <c r="P362" s="155">
        <f>O362*H362</f>
        <v>0</v>
      </c>
      <c r="Q362" s="155">
        <v>1.25E-3</v>
      </c>
      <c r="R362" s="155">
        <f>Q362*H362</f>
        <v>0.20047499999999999</v>
      </c>
      <c r="S362" s="155">
        <v>0</v>
      </c>
      <c r="T362" s="156">
        <f>S362*H362</f>
        <v>0</v>
      </c>
      <c r="U362" s="31"/>
      <c r="V362" s="31"/>
      <c r="W362" s="31"/>
      <c r="X362" s="31"/>
      <c r="Y362" s="31"/>
      <c r="Z362" s="31"/>
      <c r="AA362" s="31"/>
      <c r="AB362" s="31"/>
      <c r="AC362" s="31"/>
      <c r="AD362" s="31"/>
      <c r="AE362" s="31"/>
      <c r="AR362" s="157" t="s">
        <v>238</v>
      </c>
      <c r="AT362" s="157" t="s">
        <v>145</v>
      </c>
      <c r="AU362" s="157" t="s">
        <v>78</v>
      </c>
      <c r="AY362" s="16" t="s">
        <v>143</v>
      </c>
      <c r="BE362" s="158">
        <f>IF(N362="základní",J362,0)</f>
        <v>0</v>
      </c>
      <c r="BF362" s="158">
        <f>IF(N362="snížená",J362,0)</f>
        <v>0</v>
      </c>
      <c r="BG362" s="158">
        <f>IF(N362="zákl. přenesená",J362,0)</f>
        <v>0</v>
      </c>
      <c r="BH362" s="158">
        <f>IF(N362="sníž. přenesená",J362,0)</f>
        <v>0</v>
      </c>
      <c r="BI362" s="158">
        <f>IF(N362="nulová",J362,0)</f>
        <v>0</v>
      </c>
      <c r="BJ362" s="16" t="s">
        <v>76</v>
      </c>
      <c r="BK362" s="158">
        <f>ROUND(I362*H362,2)</f>
        <v>0</v>
      </c>
      <c r="BL362" s="16" t="s">
        <v>238</v>
      </c>
      <c r="BM362" s="157" t="s">
        <v>620</v>
      </c>
    </row>
    <row r="363" spans="1:65" s="2" customFormat="1" ht="19.2" x14ac:dyDescent="0.2">
      <c r="A363" s="31"/>
      <c r="B363" s="32"/>
      <c r="C363" s="31"/>
      <c r="D363" s="159" t="s">
        <v>152</v>
      </c>
      <c r="E363" s="31"/>
      <c r="F363" s="160" t="s">
        <v>621</v>
      </c>
      <c r="G363" s="31"/>
      <c r="H363" s="31"/>
      <c r="I363" s="85"/>
      <c r="J363" s="31"/>
      <c r="K363" s="31"/>
      <c r="L363" s="32"/>
      <c r="M363" s="161"/>
      <c r="N363" s="162"/>
      <c r="O363" s="52"/>
      <c r="P363" s="52"/>
      <c r="Q363" s="52"/>
      <c r="R363" s="52"/>
      <c r="S363" s="52"/>
      <c r="T363" s="53"/>
      <c r="U363" s="31"/>
      <c r="V363" s="31"/>
      <c r="W363" s="31"/>
      <c r="X363" s="31"/>
      <c r="Y363" s="31"/>
      <c r="Z363" s="31"/>
      <c r="AA363" s="31"/>
      <c r="AB363" s="31"/>
      <c r="AC363" s="31"/>
      <c r="AD363" s="31"/>
      <c r="AE363" s="31"/>
      <c r="AT363" s="16" t="s">
        <v>152</v>
      </c>
      <c r="AU363" s="16" t="s">
        <v>78</v>
      </c>
    </row>
    <row r="364" spans="1:65" s="2" customFormat="1" ht="48" x14ac:dyDescent="0.2">
      <c r="A364" s="31"/>
      <c r="B364" s="32"/>
      <c r="C364" s="31"/>
      <c r="D364" s="159" t="s">
        <v>154</v>
      </c>
      <c r="E364" s="31"/>
      <c r="F364" s="163" t="s">
        <v>622</v>
      </c>
      <c r="G364" s="31"/>
      <c r="H364" s="31"/>
      <c r="I364" s="85"/>
      <c r="J364" s="31"/>
      <c r="K364" s="31"/>
      <c r="L364" s="32"/>
      <c r="M364" s="161"/>
      <c r="N364" s="162"/>
      <c r="O364" s="52"/>
      <c r="P364" s="52"/>
      <c r="Q364" s="52"/>
      <c r="R364" s="52"/>
      <c r="S364" s="52"/>
      <c r="T364" s="53"/>
      <c r="U364" s="31"/>
      <c r="V364" s="31"/>
      <c r="W364" s="31"/>
      <c r="X364" s="31"/>
      <c r="Y364" s="31"/>
      <c r="Z364" s="31"/>
      <c r="AA364" s="31"/>
      <c r="AB364" s="31"/>
      <c r="AC364" s="31"/>
      <c r="AD364" s="31"/>
      <c r="AE364" s="31"/>
      <c r="AT364" s="16" t="s">
        <v>154</v>
      </c>
      <c r="AU364" s="16" t="s">
        <v>78</v>
      </c>
    </row>
    <row r="365" spans="1:65" s="2" customFormat="1" ht="16.5" customHeight="1" x14ac:dyDescent="0.2">
      <c r="A365" s="31"/>
      <c r="B365" s="145"/>
      <c r="C365" s="164" t="s">
        <v>623</v>
      </c>
      <c r="D365" s="164" t="s">
        <v>261</v>
      </c>
      <c r="E365" s="165" t="s">
        <v>624</v>
      </c>
      <c r="F365" s="166" t="s">
        <v>625</v>
      </c>
      <c r="G365" s="167" t="s">
        <v>184</v>
      </c>
      <c r="H365" s="168">
        <v>168.399</v>
      </c>
      <c r="I365" s="169"/>
      <c r="J365" s="170">
        <f>ROUND(I365*H365,2)</f>
        <v>0</v>
      </c>
      <c r="K365" s="166" t="s">
        <v>149</v>
      </c>
      <c r="L365" s="171"/>
      <c r="M365" s="172" t="s">
        <v>3</v>
      </c>
      <c r="N365" s="173" t="s">
        <v>42</v>
      </c>
      <c r="O365" s="52"/>
      <c r="P365" s="155">
        <f>O365*H365</f>
        <v>0</v>
      </c>
      <c r="Q365" s="155">
        <v>8.0000000000000002E-3</v>
      </c>
      <c r="R365" s="155">
        <f>Q365*H365</f>
        <v>1.3471919999999999</v>
      </c>
      <c r="S365" s="155">
        <v>0</v>
      </c>
      <c r="T365" s="156">
        <f>S365*H365</f>
        <v>0</v>
      </c>
      <c r="U365" s="31"/>
      <c r="V365" s="31"/>
      <c r="W365" s="31"/>
      <c r="X365" s="31"/>
      <c r="Y365" s="31"/>
      <c r="Z365" s="31"/>
      <c r="AA365" s="31"/>
      <c r="AB365" s="31"/>
      <c r="AC365" s="31"/>
      <c r="AD365" s="31"/>
      <c r="AE365" s="31"/>
      <c r="AR365" s="157" t="s">
        <v>320</v>
      </c>
      <c r="AT365" s="157" t="s">
        <v>261</v>
      </c>
      <c r="AU365" s="157" t="s">
        <v>78</v>
      </c>
      <c r="AY365" s="16" t="s">
        <v>143</v>
      </c>
      <c r="BE365" s="158">
        <f>IF(N365="základní",J365,0)</f>
        <v>0</v>
      </c>
      <c r="BF365" s="158">
        <f>IF(N365="snížená",J365,0)</f>
        <v>0</v>
      </c>
      <c r="BG365" s="158">
        <f>IF(N365="zákl. přenesená",J365,0)</f>
        <v>0</v>
      </c>
      <c r="BH365" s="158">
        <f>IF(N365="sníž. přenesená",J365,0)</f>
        <v>0</v>
      </c>
      <c r="BI365" s="158">
        <f>IF(N365="nulová",J365,0)</f>
        <v>0</v>
      </c>
      <c r="BJ365" s="16" t="s">
        <v>76</v>
      </c>
      <c r="BK365" s="158">
        <f>ROUND(I365*H365,2)</f>
        <v>0</v>
      </c>
      <c r="BL365" s="16" t="s">
        <v>238</v>
      </c>
      <c r="BM365" s="157" t="s">
        <v>626</v>
      </c>
    </row>
    <row r="366" spans="1:65" s="2" customFormat="1" x14ac:dyDescent="0.2">
      <c r="A366" s="31"/>
      <c r="B366" s="32"/>
      <c r="C366" s="31"/>
      <c r="D366" s="159" t="s">
        <v>152</v>
      </c>
      <c r="E366" s="31"/>
      <c r="F366" s="160" t="s">
        <v>625</v>
      </c>
      <c r="G366" s="31"/>
      <c r="H366" s="31"/>
      <c r="I366" s="85"/>
      <c r="J366" s="31"/>
      <c r="K366" s="31"/>
      <c r="L366" s="32"/>
      <c r="M366" s="161"/>
      <c r="N366" s="162"/>
      <c r="O366" s="52"/>
      <c r="P366" s="52"/>
      <c r="Q366" s="52"/>
      <c r="R366" s="52"/>
      <c r="S366" s="52"/>
      <c r="T366" s="53"/>
      <c r="U366" s="31"/>
      <c r="V366" s="31"/>
      <c r="W366" s="31"/>
      <c r="X366" s="31"/>
      <c r="Y366" s="31"/>
      <c r="Z366" s="31"/>
      <c r="AA366" s="31"/>
      <c r="AB366" s="31"/>
      <c r="AC366" s="31"/>
      <c r="AD366" s="31"/>
      <c r="AE366" s="31"/>
      <c r="AT366" s="16" t="s">
        <v>152</v>
      </c>
      <c r="AU366" s="16" t="s">
        <v>78</v>
      </c>
    </row>
    <row r="367" spans="1:65" s="13" customFormat="1" x14ac:dyDescent="0.2">
      <c r="B367" s="174"/>
      <c r="D367" s="159" t="s">
        <v>353</v>
      </c>
      <c r="F367" s="175" t="s">
        <v>627</v>
      </c>
      <c r="H367" s="176">
        <v>168.399</v>
      </c>
      <c r="I367" s="177"/>
      <c r="L367" s="174"/>
      <c r="M367" s="178"/>
      <c r="N367" s="179"/>
      <c r="O367" s="179"/>
      <c r="P367" s="179"/>
      <c r="Q367" s="179"/>
      <c r="R367" s="179"/>
      <c r="S367" s="179"/>
      <c r="T367" s="180"/>
      <c r="AT367" s="181" t="s">
        <v>353</v>
      </c>
      <c r="AU367" s="181" t="s">
        <v>78</v>
      </c>
      <c r="AV367" s="13" t="s">
        <v>78</v>
      </c>
      <c r="AW367" s="13" t="s">
        <v>4</v>
      </c>
      <c r="AX367" s="13" t="s">
        <v>76</v>
      </c>
      <c r="AY367" s="181" t="s">
        <v>143</v>
      </c>
    </row>
    <row r="368" spans="1:65" s="2" customFormat="1" ht="16.5" customHeight="1" x14ac:dyDescent="0.2">
      <c r="A368" s="31"/>
      <c r="B368" s="145"/>
      <c r="C368" s="146" t="s">
        <v>628</v>
      </c>
      <c r="D368" s="146" t="s">
        <v>145</v>
      </c>
      <c r="E368" s="147" t="s">
        <v>629</v>
      </c>
      <c r="F368" s="148" t="s">
        <v>630</v>
      </c>
      <c r="G368" s="149" t="s">
        <v>184</v>
      </c>
      <c r="H368" s="150">
        <v>9.6999999999999993</v>
      </c>
      <c r="I368" s="151"/>
      <c r="J368" s="152">
        <f>ROUND(I368*H368,2)</f>
        <v>0</v>
      </c>
      <c r="K368" s="148" t="s">
        <v>149</v>
      </c>
      <c r="L368" s="32"/>
      <c r="M368" s="153" t="s">
        <v>3</v>
      </c>
      <c r="N368" s="154" t="s">
        <v>42</v>
      </c>
      <c r="O368" s="52"/>
      <c r="P368" s="155">
        <f>O368*H368</f>
        <v>0</v>
      </c>
      <c r="Q368" s="155">
        <v>0</v>
      </c>
      <c r="R368" s="155">
        <f>Q368*H368</f>
        <v>0</v>
      </c>
      <c r="S368" s="155">
        <v>2.0999999999999999E-3</v>
      </c>
      <c r="T368" s="156">
        <f>S368*H368</f>
        <v>2.0369999999999996E-2</v>
      </c>
      <c r="U368" s="31"/>
      <c r="V368" s="31"/>
      <c r="W368" s="31"/>
      <c r="X368" s="31"/>
      <c r="Y368" s="31"/>
      <c r="Z368" s="31"/>
      <c r="AA368" s="31"/>
      <c r="AB368" s="31"/>
      <c r="AC368" s="31"/>
      <c r="AD368" s="31"/>
      <c r="AE368" s="31"/>
      <c r="AR368" s="157" t="s">
        <v>238</v>
      </c>
      <c r="AT368" s="157" t="s">
        <v>145</v>
      </c>
      <c r="AU368" s="157" t="s">
        <v>78</v>
      </c>
      <c r="AY368" s="16" t="s">
        <v>143</v>
      </c>
      <c r="BE368" s="158">
        <f>IF(N368="základní",J368,0)</f>
        <v>0</v>
      </c>
      <c r="BF368" s="158">
        <f>IF(N368="snížená",J368,0)</f>
        <v>0</v>
      </c>
      <c r="BG368" s="158">
        <f>IF(N368="zákl. přenesená",J368,0)</f>
        <v>0</v>
      </c>
      <c r="BH368" s="158">
        <f>IF(N368="sníž. přenesená",J368,0)</f>
        <v>0</v>
      </c>
      <c r="BI368" s="158">
        <f>IF(N368="nulová",J368,0)</f>
        <v>0</v>
      </c>
      <c r="BJ368" s="16" t="s">
        <v>76</v>
      </c>
      <c r="BK368" s="158">
        <f>ROUND(I368*H368,2)</f>
        <v>0</v>
      </c>
      <c r="BL368" s="16" t="s">
        <v>238</v>
      </c>
      <c r="BM368" s="157" t="s">
        <v>631</v>
      </c>
    </row>
    <row r="369" spans="1:65" s="2" customFormat="1" x14ac:dyDescent="0.2">
      <c r="A369" s="31"/>
      <c r="B369" s="32"/>
      <c r="C369" s="31"/>
      <c r="D369" s="159" t="s">
        <v>152</v>
      </c>
      <c r="E369" s="31"/>
      <c r="F369" s="160" t="s">
        <v>632</v>
      </c>
      <c r="G369" s="31"/>
      <c r="H369" s="31"/>
      <c r="I369" s="85"/>
      <c r="J369" s="31"/>
      <c r="K369" s="31"/>
      <c r="L369" s="32"/>
      <c r="M369" s="161"/>
      <c r="N369" s="162"/>
      <c r="O369" s="52"/>
      <c r="P369" s="52"/>
      <c r="Q369" s="52"/>
      <c r="R369" s="52"/>
      <c r="S369" s="52"/>
      <c r="T369" s="53"/>
      <c r="U369" s="31"/>
      <c r="V369" s="31"/>
      <c r="W369" s="31"/>
      <c r="X369" s="31"/>
      <c r="Y369" s="31"/>
      <c r="Z369" s="31"/>
      <c r="AA369" s="31"/>
      <c r="AB369" s="31"/>
      <c r="AC369" s="31"/>
      <c r="AD369" s="31"/>
      <c r="AE369" s="31"/>
      <c r="AT369" s="16" t="s">
        <v>152</v>
      </c>
      <c r="AU369" s="16" t="s">
        <v>78</v>
      </c>
    </row>
    <row r="370" spans="1:65" s="2" customFormat="1" ht="38.4" x14ac:dyDescent="0.2">
      <c r="A370" s="31"/>
      <c r="B370" s="32"/>
      <c r="C370" s="31"/>
      <c r="D370" s="159" t="s">
        <v>154</v>
      </c>
      <c r="E370" s="31"/>
      <c r="F370" s="163" t="s">
        <v>633</v>
      </c>
      <c r="G370" s="31"/>
      <c r="H370" s="31"/>
      <c r="I370" s="85"/>
      <c r="J370" s="31"/>
      <c r="K370" s="31"/>
      <c r="L370" s="32"/>
      <c r="M370" s="161"/>
      <c r="N370" s="162"/>
      <c r="O370" s="52"/>
      <c r="P370" s="52"/>
      <c r="Q370" s="52"/>
      <c r="R370" s="52"/>
      <c r="S370" s="52"/>
      <c r="T370" s="53"/>
      <c r="U370" s="31"/>
      <c r="V370" s="31"/>
      <c r="W370" s="31"/>
      <c r="X370" s="31"/>
      <c r="Y370" s="31"/>
      <c r="Z370" s="31"/>
      <c r="AA370" s="31"/>
      <c r="AB370" s="31"/>
      <c r="AC370" s="31"/>
      <c r="AD370" s="31"/>
      <c r="AE370" s="31"/>
      <c r="AT370" s="16" t="s">
        <v>154</v>
      </c>
      <c r="AU370" s="16" t="s">
        <v>78</v>
      </c>
    </row>
    <row r="371" spans="1:65" s="12" customFormat="1" ht="22.95" customHeight="1" x14ac:dyDescent="0.25">
      <c r="B371" s="132"/>
      <c r="D371" s="133" t="s">
        <v>70</v>
      </c>
      <c r="E371" s="143" t="s">
        <v>634</v>
      </c>
      <c r="F371" s="143" t="s">
        <v>635</v>
      </c>
      <c r="I371" s="135"/>
      <c r="J371" s="144">
        <f>BK371</f>
        <v>0</v>
      </c>
      <c r="L371" s="132"/>
      <c r="M371" s="137"/>
      <c r="N371" s="138"/>
      <c r="O371" s="138"/>
      <c r="P371" s="139">
        <f>SUM(P372:P380)</f>
        <v>0</v>
      </c>
      <c r="Q371" s="138"/>
      <c r="R371" s="139">
        <f>SUM(R372:R380)</f>
        <v>0.11771899999999999</v>
      </c>
      <c r="S371" s="138"/>
      <c r="T371" s="140">
        <f>SUM(T372:T380)</f>
        <v>0.108679</v>
      </c>
      <c r="AR371" s="133" t="s">
        <v>78</v>
      </c>
      <c r="AT371" s="141" t="s">
        <v>70</v>
      </c>
      <c r="AU371" s="141" t="s">
        <v>76</v>
      </c>
      <c r="AY371" s="133" t="s">
        <v>143</v>
      </c>
      <c r="BK371" s="142">
        <f>SUM(BK372:BK380)</f>
        <v>0</v>
      </c>
    </row>
    <row r="372" spans="1:65" s="2" customFormat="1" ht="16.5" customHeight="1" x14ac:dyDescent="0.2">
      <c r="A372" s="31"/>
      <c r="B372" s="145"/>
      <c r="C372" s="146" t="s">
        <v>636</v>
      </c>
      <c r="D372" s="146" t="s">
        <v>145</v>
      </c>
      <c r="E372" s="147" t="s">
        <v>637</v>
      </c>
      <c r="F372" s="148" t="s">
        <v>638</v>
      </c>
      <c r="G372" s="149" t="s">
        <v>148</v>
      </c>
      <c r="H372" s="150">
        <v>56.9</v>
      </c>
      <c r="I372" s="151"/>
      <c r="J372" s="152">
        <f>ROUND(I372*H372,2)</f>
        <v>0</v>
      </c>
      <c r="K372" s="148" t="s">
        <v>149</v>
      </c>
      <c r="L372" s="32"/>
      <c r="M372" s="153" t="s">
        <v>3</v>
      </c>
      <c r="N372" s="154" t="s">
        <v>42</v>
      </c>
      <c r="O372" s="52"/>
      <c r="P372" s="155">
        <f>O372*H372</f>
        <v>0</v>
      </c>
      <c r="Q372" s="155">
        <v>0</v>
      </c>
      <c r="R372" s="155">
        <f>Q372*H372</f>
        <v>0</v>
      </c>
      <c r="S372" s="155">
        <v>1.91E-3</v>
      </c>
      <c r="T372" s="156">
        <f>S372*H372</f>
        <v>0.108679</v>
      </c>
      <c r="U372" s="31"/>
      <c r="V372" s="31"/>
      <c r="W372" s="31"/>
      <c r="X372" s="31"/>
      <c r="Y372" s="31"/>
      <c r="Z372" s="31"/>
      <c r="AA372" s="31"/>
      <c r="AB372" s="31"/>
      <c r="AC372" s="31"/>
      <c r="AD372" s="31"/>
      <c r="AE372" s="31"/>
      <c r="AR372" s="157" t="s">
        <v>238</v>
      </c>
      <c r="AT372" s="157" t="s">
        <v>145</v>
      </c>
      <c r="AU372" s="157" t="s">
        <v>78</v>
      </c>
      <c r="AY372" s="16" t="s">
        <v>143</v>
      </c>
      <c r="BE372" s="158">
        <f>IF(N372="základní",J372,0)</f>
        <v>0</v>
      </c>
      <c r="BF372" s="158">
        <f>IF(N372="snížená",J372,0)</f>
        <v>0</v>
      </c>
      <c r="BG372" s="158">
        <f>IF(N372="zákl. přenesená",J372,0)</f>
        <v>0</v>
      </c>
      <c r="BH372" s="158">
        <f>IF(N372="sníž. přenesená",J372,0)</f>
        <v>0</v>
      </c>
      <c r="BI372" s="158">
        <f>IF(N372="nulová",J372,0)</f>
        <v>0</v>
      </c>
      <c r="BJ372" s="16" t="s">
        <v>76</v>
      </c>
      <c r="BK372" s="158">
        <f>ROUND(I372*H372,2)</f>
        <v>0</v>
      </c>
      <c r="BL372" s="16" t="s">
        <v>238</v>
      </c>
      <c r="BM372" s="157" t="s">
        <v>639</v>
      </c>
    </row>
    <row r="373" spans="1:65" s="2" customFormat="1" x14ac:dyDescent="0.2">
      <c r="A373" s="31"/>
      <c r="B373" s="32"/>
      <c r="C373" s="31"/>
      <c r="D373" s="159" t="s">
        <v>152</v>
      </c>
      <c r="E373" s="31"/>
      <c r="F373" s="160" t="s">
        <v>640</v>
      </c>
      <c r="G373" s="31"/>
      <c r="H373" s="31"/>
      <c r="I373" s="85"/>
      <c r="J373" s="31"/>
      <c r="K373" s="31"/>
      <c r="L373" s="32"/>
      <c r="M373" s="161"/>
      <c r="N373" s="162"/>
      <c r="O373" s="52"/>
      <c r="P373" s="52"/>
      <c r="Q373" s="52"/>
      <c r="R373" s="52"/>
      <c r="S373" s="52"/>
      <c r="T373" s="53"/>
      <c r="U373" s="31"/>
      <c r="V373" s="31"/>
      <c r="W373" s="31"/>
      <c r="X373" s="31"/>
      <c r="Y373" s="31"/>
      <c r="Z373" s="31"/>
      <c r="AA373" s="31"/>
      <c r="AB373" s="31"/>
      <c r="AC373" s="31"/>
      <c r="AD373" s="31"/>
      <c r="AE373" s="31"/>
      <c r="AT373" s="16" t="s">
        <v>152</v>
      </c>
      <c r="AU373" s="16" t="s">
        <v>78</v>
      </c>
    </row>
    <row r="374" spans="1:65" s="2" customFormat="1" ht="16.5" customHeight="1" x14ac:dyDescent="0.2">
      <c r="A374" s="31"/>
      <c r="B374" s="145"/>
      <c r="C374" s="146" t="s">
        <v>641</v>
      </c>
      <c r="D374" s="146" t="s">
        <v>145</v>
      </c>
      <c r="E374" s="147" t="s">
        <v>642</v>
      </c>
      <c r="F374" s="148" t="s">
        <v>643</v>
      </c>
      <c r="G374" s="149" t="s">
        <v>148</v>
      </c>
      <c r="H374" s="150">
        <v>46.9</v>
      </c>
      <c r="I374" s="151"/>
      <c r="J374" s="152">
        <f>ROUND(I374*H374,2)</f>
        <v>0</v>
      </c>
      <c r="K374" s="148" t="s">
        <v>149</v>
      </c>
      <c r="L374" s="32"/>
      <c r="M374" s="153" t="s">
        <v>3</v>
      </c>
      <c r="N374" s="154" t="s">
        <v>42</v>
      </c>
      <c r="O374" s="52"/>
      <c r="P374" s="155">
        <f>O374*H374</f>
        <v>0</v>
      </c>
      <c r="Q374" s="155">
        <v>0</v>
      </c>
      <c r="R374" s="155">
        <f>Q374*H374</f>
        <v>0</v>
      </c>
      <c r="S374" s="155">
        <v>0</v>
      </c>
      <c r="T374" s="156">
        <f>S374*H374</f>
        <v>0</v>
      </c>
      <c r="U374" s="31"/>
      <c r="V374" s="31"/>
      <c r="W374" s="31"/>
      <c r="X374" s="31"/>
      <c r="Y374" s="31"/>
      <c r="Z374" s="31"/>
      <c r="AA374" s="31"/>
      <c r="AB374" s="31"/>
      <c r="AC374" s="31"/>
      <c r="AD374" s="31"/>
      <c r="AE374" s="31"/>
      <c r="AR374" s="157" t="s">
        <v>238</v>
      </c>
      <c r="AT374" s="157" t="s">
        <v>145</v>
      </c>
      <c r="AU374" s="157" t="s">
        <v>78</v>
      </c>
      <c r="AY374" s="16" t="s">
        <v>143</v>
      </c>
      <c r="BE374" s="158">
        <f>IF(N374="základní",J374,0)</f>
        <v>0</v>
      </c>
      <c r="BF374" s="158">
        <f>IF(N374="snížená",J374,0)</f>
        <v>0</v>
      </c>
      <c r="BG374" s="158">
        <f>IF(N374="zákl. přenesená",J374,0)</f>
        <v>0</v>
      </c>
      <c r="BH374" s="158">
        <f>IF(N374="sníž. přenesená",J374,0)</f>
        <v>0</v>
      </c>
      <c r="BI374" s="158">
        <f>IF(N374="nulová",J374,0)</f>
        <v>0</v>
      </c>
      <c r="BJ374" s="16" t="s">
        <v>76</v>
      </c>
      <c r="BK374" s="158">
        <f>ROUND(I374*H374,2)</f>
        <v>0</v>
      </c>
      <c r="BL374" s="16" t="s">
        <v>238</v>
      </c>
      <c r="BM374" s="157" t="s">
        <v>644</v>
      </c>
    </row>
    <row r="375" spans="1:65" s="2" customFormat="1" x14ac:dyDescent="0.2">
      <c r="A375" s="31"/>
      <c r="B375" s="32"/>
      <c r="C375" s="31"/>
      <c r="D375" s="159" t="s">
        <v>152</v>
      </c>
      <c r="E375" s="31"/>
      <c r="F375" s="160" t="s">
        <v>645</v>
      </c>
      <c r="G375" s="31"/>
      <c r="H375" s="31"/>
      <c r="I375" s="85"/>
      <c r="J375" s="31"/>
      <c r="K375" s="31"/>
      <c r="L375" s="32"/>
      <c r="M375" s="161"/>
      <c r="N375" s="162"/>
      <c r="O375" s="52"/>
      <c r="P375" s="52"/>
      <c r="Q375" s="52"/>
      <c r="R375" s="52"/>
      <c r="S375" s="52"/>
      <c r="T375" s="53"/>
      <c r="U375" s="31"/>
      <c r="V375" s="31"/>
      <c r="W375" s="31"/>
      <c r="X375" s="31"/>
      <c r="Y375" s="31"/>
      <c r="Z375" s="31"/>
      <c r="AA375" s="31"/>
      <c r="AB375" s="31"/>
      <c r="AC375" s="31"/>
      <c r="AD375" s="31"/>
      <c r="AE375" s="31"/>
      <c r="AT375" s="16" t="s">
        <v>152</v>
      </c>
      <c r="AU375" s="16" t="s">
        <v>78</v>
      </c>
    </row>
    <row r="376" spans="1:65" s="2" customFormat="1" ht="16.5" customHeight="1" x14ac:dyDescent="0.2">
      <c r="A376" s="31"/>
      <c r="B376" s="145"/>
      <c r="C376" s="146" t="s">
        <v>646</v>
      </c>
      <c r="D376" s="146" t="s">
        <v>145</v>
      </c>
      <c r="E376" s="147" t="s">
        <v>647</v>
      </c>
      <c r="F376" s="148" t="s">
        <v>648</v>
      </c>
      <c r="G376" s="149" t="s">
        <v>148</v>
      </c>
      <c r="H376" s="150">
        <v>46.9</v>
      </c>
      <c r="I376" s="151"/>
      <c r="J376" s="152">
        <f>ROUND(I376*H376,2)</f>
        <v>0</v>
      </c>
      <c r="K376" s="148" t="s">
        <v>149</v>
      </c>
      <c r="L376" s="32"/>
      <c r="M376" s="153" t="s">
        <v>3</v>
      </c>
      <c r="N376" s="154" t="s">
        <v>42</v>
      </c>
      <c r="O376" s="52"/>
      <c r="P376" s="155">
        <f>O376*H376</f>
        <v>0</v>
      </c>
      <c r="Q376" s="155">
        <v>8.1999999999999998E-4</v>
      </c>
      <c r="R376" s="155">
        <f>Q376*H376</f>
        <v>3.8457999999999999E-2</v>
      </c>
      <c r="S376" s="155">
        <v>0</v>
      </c>
      <c r="T376" s="156">
        <f>S376*H376</f>
        <v>0</v>
      </c>
      <c r="U376" s="31"/>
      <c r="V376" s="31"/>
      <c r="W376" s="31"/>
      <c r="X376" s="31"/>
      <c r="Y376" s="31"/>
      <c r="Z376" s="31"/>
      <c r="AA376" s="31"/>
      <c r="AB376" s="31"/>
      <c r="AC376" s="31"/>
      <c r="AD376" s="31"/>
      <c r="AE376" s="31"/>
      <c r="AR376" s="157" t="s">
        <v>238</v>
      </c>
      <c r="AT376" s="157" t="s">
        <v>145</v>
      </c>
      <c r="AU376" s="157" t="s">
        <v>78</v>
      </c>
      <c r="AY376" s="16" t="s">
        <v>143</v>
      </c>
      <c r="BE376" s="158">
        <f>IF(N376="základní",J376,0)</f>
        <v>0</v>
      </c>
      <c r="BF376" s="158">
        <f>IF(N376="snížená",J376,0)</f>
        <v>0</v>
      </c>
      <c r="BG376" s="158">
        <f>IF(N376="zákl. přenesená",J376,0)</f>
        <v>0</v>
      </c>
      <c r="BH376" s="158">
        <f>IF(N376="sníž. přenesená",J376,0)</f>
        <v>0</v>
      </c>
      <c r="BI376" s="158">
        <f>IF(N376="nulová",J376,0)</f>
        <v>0</v>
      </c>
      <c r="BJ376" s="16" t="s">
        <v>76</v>
      </c>
      <c r="BK376" s="158">
        <f>ROUND(I376*H376,2)</f>
        <v>0</v>
      </c>
      <c r="BL376" s="16" t="s">
        <v>238</v>
      </c>
      <c r="BM376" s="157" t="s">
        <v>649</v>
      </c>
    </row>
    <row r="377" spans="1:65" s="2" customFormat="1" x14ac:dyDescent="0.2">
      <c r="A377" s="31"/>
      <c r="B377" s="32"/>
      <c r="C377" s="31"/>
      <c r="D377" s="159" t="s">
        <v>152</v>
      </c>
      <c r="E377" s="31"/>
      <c r="F377" s="160" t="s">
        <v>650</v>
      </c>
      <c r="G377" s="31"/>
      <c r="H377" s="31"/>
      <c r="I377" s="85"/>
      <c r="J377" s="31"/>
      <c r="K377" s="31"/>
      <c r="L377" s="32"/>
      <c r="M377" s="161"/>
      <c r="N377" s="162"/>
      <c r="O377" s="52"/>
      <c r="P377" s="52"/>
      <c r="Q377" s="52"/>
      <c r="R377" s="52"/>
      <c r="S377" s="52"/>
      <c r="T377" s="53"/>
      <c r="U377" s="31"/>
      <c r="V377" s="31"/>
      <c r="W377" s="31"/>
      <c r="X377" s="31"/>
      <c r="Y377" s="31"/>
      <c r="Z377" s="31"/>
      <c r="AA377" s="31"/>
      <c r="AB377" s="31"/>
      <c r="AC377" s="31"/>
      <c r="AD377" s="31"/>
      <c r="AE377" s="31"/>
      <c r="AT377" s="16" t="s">
        <v>152</v>
      </c>
      <c r="AU377" s="16" t="s">
        <v>78</v>
      </c>
    </row>
    <row r="378" spans="1:65" s="2" customFormat="1" ht="38.4" x14ac:dyDescent="0.2">
      <c r="A378" s="31"/>
      <c r="B378" s="32"/>
      <c r="C378" s="31"/>
      <c r="D378" s="159" t="s">
        <v>154</v>
      </c>
      <c r="E378" s="31"/>
      <c r="F378" s="163" t="s">
        <v>651</v>
      </c>
      <c r="G378" s="31"/>
      <c r="H378" s="31"/>
      <c r="I378" s="85"/>
      <c r="J378" s="31"/>
      <c r="K378" s="31"/>
      <c r="L378" s="32"/>
      <c r="M378" s="161"/>
      <c r="N378" s="162"/>
      <c r="O378" s="52"/>
      <c r="P378" s="52"/>
      <c r="Q378" s="52"/>
      <c r="R378" s="52"/>
      <c r="S378" s="52"/>
      <c r="T378" s="53"/>
      <c r="U378" s="31"/>
      <c r="V378" s="31"/>
      <c r="W378" s="31"/>
      <c r="X378" s="31"/>
      <c r="Y378" s="31"/>
      <c r="Z378" s="31"/>
      <c r="AA378" s="31"/>
      <c r="AB378" s="31"/>
      <c r="AC378" s="31"/>
      <c r="AD378" s="31"/>
      <c r="AE378" s="31"/>
      <c r="AT378" s="16" t="s">
        <v>154</v>
      </c>
      <c r="AU378" s="16" t="s">
        <v>78</v>
      </c>
    </row>
    <row r="379" spans="1:65" s="2" customFormat="1" ht="16.5" customHeight="1" x14ac:dyDescent="0.2">
      <c r="A379" s="31"/>
      <c r="B379" s="145"/>
      <c r="C379" s="146" t="s">
        <v>652</v>
      </c>
      <c r="D379" s="146" t="s">
        <v>145</v>
      </c>
      <c r="E379" s="147" t="s">
        <v>653</v>
      </c>
      <c r="F379" s="148" t="s">
        <v>654</v>
      </c>
      <c r="G379" s="149" t="s">
        <v>148</v>
      </c>
      <c r="H379" s="150">
        <v>46.9</v>
      </c>
      <c r="I379" s="151"/>
      <c r="J379" s="152">
        <f>ROUND(I379*H379,2)</f>
        <v>0</v>
      </c>
      <c r="K379" s="148" t="s">
        <v>149</v>
      </c>
      <c r="L379" s="32"/>
      <c r="M379" s="153" t="s">
        <v>3</v>
      </c>
      <c r="N379" s="154" t="s">
        <v>42</v>
      </c>
      <c r="O379" s="52"/>
      <c r="P379" s="155">
        <f>O379*H379</f>
        <v>0</v>
      </c>
      <c r="Q379" s="155">
        <v>1.6900000000000001E-3</v>
      </c>
      <c r="R379" s="155">
        <f>Q379*H379</f>
        <v>7.9260999999999998E-2</v>
      </c>
      <c r="S379" s="155">
        <v>0</v>
      </c>
      <c r="T379" s="156">
        <f>S379*H379</f>
        <v>0</v>
      </c>
      <c r="U379" s="31"/>
      <c r="V379" s="31"/>
      <c r="W379" s="31"/>
      <c r="X379" s="31"/>
      <c r="Y379" s="31"/>
      <c r="Z379" s="31"/>
      <c r="AA379" s="31"/>
      <c r="AB379" s="31"/>
      <c r="AC379" s="31"/>
      <c r="AD379" s="31"/>
      <c r="AE379" s="31"/>
      <c r="AR379" s="157" t="s">
        <v>238</v>
      </c>
      <c r="AT379" s="157" t="s">
        <v>145</v>
      </c>
      <c r="AU379" s="157" t="s">
        <v>78</v>
      </c>
      <c r="AY379" s="16" t="s">
        <v>143</v>
      </c>
      <c r="BE379" s="158">
        <f>IF(N379="základní",J379,0)</f>
        <v>0</v>
      </c>
      <c r="BF379" s="158">
        <f>IF(N379="snížená",J379,0)</f>
        <v>0</v>
      </c>
      <c r="BG379" s="158">
        <f>IF(N379="zákl. přenesená",J379,0)</f>
        <v>0</v>
      </c>
      <c r="BH379" s="158">
        <f>IF(N379="sníž. přenesená",J379,0)</f>
        <v>0</v>
      </c>
      <c r="BI379" s="158">
        <f>IF(N379="nulová",J379,0)</f>
        <v>0</v>
      </c>
      <c r="BJ379" s="16" t="s">
        <v>76</v>
      </c>
      <c r="BK379" s="158">
        <f>ROUND(I379*H379,2)</f>
        <v>0</v>
      </c>
      <c r="BL379" s="16" t="s">
        <v>238</v>
      </c>
      <c r="BM379" s="157" t="s">
        <v>655</v>
      </c>
    </row>
    <row r="380" spans="1:65" s="2" customFormat="1" x14ac:dyDescent="0.2">
      <c r="A380" s="31"/>
      <c r="B380" s="32"/>
      <c r="C380" s="31"/>
      <c r="D380" s="159" t="s">
        <v>152</v>
      </c>
      <c r="E380" s="31"/>
      <c r="F380" s="160" t="s">
        <v>656</v>
      </c>
      <c r="G380" s="31"/>
      <c r="H380" s="31"/>
      <c r="I380" s="85"/>
      <c r="J380" s="31"/>
      <c r="K380" s="31"/>
      <c r="L380" s="32"/>
      <c r="M380" s="161"/>
      <c r="N380" s="162"/>
      <c r="O380" s="52"/>
      <c r="P380" s="52"/>
      <c r="Q380" s="52"/>
      <c r="R380" s="52"/>
      <c r="S380" s="52"/>
      <c r="T380" s="53"/>
      <c r="U380" s="31"/>
      <c r="V380" s="31"/>
      <c r="W380" s="31"/>
      <c r="X380" s="31"/>
      <c r="Y380" s="31"/>
      <c r="Z380" s="31"/>
      <c r="AA380" s="31"/>
      <c r="AB380" s="31"/>
      <c r="AC380" s="31"/>
      <c r="AD380" s="31"/>
      <c r="AE380" s="31"/>
      <c r="AT380" s="16" t="s">
        <v>152</v>
      </c>
      <c r="AU380" s="16" t="s">
        <v>78</v>
      </c>
    </row>
    <row r="381" spans="1:65" s="12" customFormat="1" ht="22.95" customHeight="1" x14ac:dyDescent="0.25">
      <c r="B381" s="132"/>
      <c r="D381" s="133" t="s">
        <v>70</v>
      </c>
      <c r="E381" s="143" t="s">
        <v>657</v>
      </c>
      <c r="F381" s="143" t="s">
        <v>658</v>
      </c>
      <c r="I381" s="135"/>
      <c r="J381" s="144">
        <f>BK381</f>
        <v>0</v>
      </c>
      <c r="L381" s="132"/>
      <c r="M381" s="137"/>
      <c r="N381" s="138"/>
      <c r="O381" s="138"/>
      <c r="P381" s="139">
        <f>SUM(P382:P387)</f>
        <v>0</v>
      </c>
      <c r="Q381" s="138"/>
      <c r="R381" s="139">
        <f>SUM(R382:R387)</f>
        <v>2.8043999999999996E-2</v>
      </c>
      <c r="S381" s="138"/>
      <c r="T381" s="140">
        <f>SUM(T382:T387)</f>
        <v>0</v>
      </c>
      <c r="AR381" s="133" t="s">
        <v>78</v>
      </c>
      <c r="AT381" s="141" t="s">
        <v>70</v>
      </c>
      <c r="AU381" s="141" t="s">
        <v>76</v>
      </c>
      <c r="AY381" s="133" t="s">
        <v>143</v>
      </c>
      <c r="BK381" s="142">
        <f>SUM(BK382:BK387)</f>
        <v>0</v>
      </c>
    </row>
    <row r="382" spans="1:65" s="2" customFormat="1" ht="16.5" customHeight="1" x14ac:dyDescent="0.2">
      <c r="A382" s="31"/>
      <c r="B382" s="145"/>
      <c r="C382" s="146" t="s">
        <v>659</v>
      </c>
      <c r="D382" s="146" t="s">
        <v>145</v>
      </c>
      <c r="E382" s="147" t="s">
        <v>660</v>
      </c>
      <c r="F382" s="148" t="s">
        <v>661</v>
      </c>
      <c r="G382" s="149" t="s">
        <v>184</v>
      </c>
      <c r="H382" s="150">
        <v>171</v>
      </c>
      <c r="I382" s="151"/>
      <c r="J382" s="152">
        <f>ROUND(I382*H382,2)</f>
        <v>0</v>
      </c>
      <c r="K382" s="148" t="s">
        <v>149</v>
      </c>
      <c r="L382" s="32"/>
      <c r="M382" s="153" t="s">
        <v>3</v>
      </c>
      <c r="N382" s="154" t="s">
        <v>42</v>
      </c>
      <c r="O382" s="52"/>
      <c r="P382" s="155">
        <f>O382*H382</f>
        <v>0</v>
      </c>
      <c r="Q382" s="155">
        <v>1.0000000000000001E-5</v>
      </c>
      <c r="R382" s="155">
        <f>Q382*H382</f>
        <v>1.7100000000000001E-3</v>
      </c>
      <c r="S382" s="155">
        <v>0</v>
      </c>
      <c r="T382" s="156">
        <f>S382*H382</f>
        <v>0</v>
      </c>
      <c r="U382" s="31"/>
      <c r="V382" s="31"/>
      <c r="W382" s="31"/>
      <c r="X382" s="31"/>
      <c r="Y382" s="31"/>
      <c r="Z382" s="31"/>
      <c r="AA382" s="31"/>
      <c r="AB382" s="31"/>
      <c r="AC382" s="31"/>
      <c r="AD382" s="31"/>
      <c r="AE382" s="31"/>
      <c r="AR382" s="157" t="s">
        <v>238</v>
      </c>
      <c r="AT382" s="157" t="s">
        <v>145</v>
      </c>
      <c r="AU382" s="157" t="s">
        <v>78</v>
      </c>
      <c r="AY382" s="16" t="s">
        <v>143</v>
      </c>
      <c r="BE382" s="158">
        <f>IF(N382="základní",J382,0)</f>
        <v>0</v>
      </c>
      <c r="BF382" s="158">
        <f>IF(N382="snížená",J382,0)</f>
        <v>0</v>
      </c>
      <c r="BG382" s="158">
        <f>IF(N382="zákl. přenesená",J382,0)</f>
        <v>0</v>
      </c>
      <c r="BH382" s="158">
        <f>IF(N382="sníž. přenesená",J382,0)</f>
        <v>0</v>
      </c>
      <c r="BI382" s="158">
        <f>IF(N382="nulová",J382,0)</f>
        <v>0</v>
      </c>
      <c r="BJ382" s="16" t="s">
        <v>76</v>
      </c>
      <c r="BK382" s="158">
        <f>ROUND(I382*H382,2)</f>
        <v>0</v>
      </c>
      <c r="BL382" s="16" t="s">
        <v>238</v>
      </c>
      <c r="BM382" s="157" t="s">
        <v>662</v>
      </c>
    </row>
    <row r="383" spans="1:65" s="2" customFormat="1" ht="19.2" x14ac:dyDescent="0.2">
      <c r="A383" s="31"/>
      <c r="B383" s="32"/>
      <c r="C383" s="31"/>
      <c r="D383" s="159" t="s">
        <v>152</v>
      </c>
      <c r="E383" s="31"/>
      <c r="F383" s="160" t="s">
        <v>663</v>
      </c>
      <c r="G383" s="31"/>
      <c r="H383" s="31"/>
      <c r="I383" s="85"/>
      <c r="J383" s="31"/>
      <c r="K383" s="31"/>
      <c r="L383" s="32"/>
      <c r="M383" s="161"/>
      <c r="N383" s="162"/>
      <c r="O383" s="52"/>
      <c r="P383" s="52"/>
      <c r="Q383" s="52"/>
      <c r="R383" s="52"/>
      <c r="S383" s="52"/>
      <c r="T383" s="53"/>
      <c r="U383" s="31"/>
      <c r="V383" s="31"/>
      <c r="W383" s="31"/>
      <c r="X383" s="31"/>
      <c r="Y383" s="31"/>
      <c r="Z383" s="31"/>
      <c r="AA383" s="31"/>
      <c r="AB383" s="31"/>
      <c r="AC383" s="31"/>
      <c r="AD383" s="31"/>
      <c r="AE383" s="31"/>
      <c r="AT383" s="16" t="s">
        <v>152</v>
      </c>
      <c r="AU383" s="16" t="s">
        <v>78</v>
      </c>
    </row>
    <row r="384" spans="1:65" s="2" customFormat="1" ht="57.6" x14ac:dyDescent="0.2">
      <c r="A384" s="31"/>
      <c r="B384" s="32"/>
      <c r="C384" s="31"/>
      <c r="D384" s="159" t="s">
        <v>154</v>
      </c>
      <c r="E384" s="31"/>
      <c r="F384" s="163" t="s">
        <v>664</v>
      </c>
      <c r="G384" s="31"/>
      <c r="H384" s="31"/>
      <c r="I384" s="85"/>
      <c r="J384" s="31"/>
      <c r="K384" s="31"/>
      <c r="L384" s="32"/>
      <c r="M384" s="161"/>
      <c r="N384" s="162"/>
      <c r="O384" s="52"/>
      <c r="P384" s="52"/>
      <c r="Q384" s="52"/>
      <c r="R384" s="52"/>
      <c r="S384" s="52"/>
      <c r="T384" s="53"/>
      <c r="U384" s="31"/>
      <c r="V384" s="31"/>
      <c r="W384" s="31"/>
      <c r="X384" s="31"/>
      <c r="Y384" s="31"/>
      <c r="Z384" s="31"/>
      <c r="AA384" s="31"/>
      <c r="AB384" s="31"/>
      <c r="AC384" s="31"/>
      <c r="AD384" s="31"/>
      <c r="AE384" s="31"/>
      <c r="AT384" s="16" t="s">
        <v>154</v>
      </c>
      <c r="AU384" s="16" t="s">
        <v>78</v>
      </c>
    </row>
    <row r="385" spans="1:65" s="2" customFormat="1" ht="21.75" customHeight="1" x14ac:dyDescent="0.2">
      <c r="A385" s="31"/>
      <c r="B385" s="145"/>
      <c r="C385" s="164" t="s">
        <v>665</v>
      </c>
      <c r="D385" s="164" t="s">
        <v>261</v>
      </c>
      <c r="E385" s="165" t="s">
        <v>666</v>
      </c>
      <c r="F385" s="166" t="s">
        <v>667</v>
      </c>
      <c r="G385" s="167" t="s">
        <v>184</v>
      </c>
      <c r="H385" s="168">
        <v>188.1</v>
      </c>
      <c r="I385" s="169"/>
      <c r="J385" s="170">
        <f>ROUND(I385*H385,2)</f>
        <v>0</v>
      </c>
      <c r="K385" s="166" t="s">
        <v>149</v>
      </c>
      <c r="L385" s="171"/>
      <c r="M385" s="172" t="s">
        <v>3</v>
      </c>
      <c r="N385" s="173" t="s">
        <v>42</v>
      </c>
      <c r="O385" s="52"/>
      <c r="P385" s="155">
        <f>O385*H385</f>
        <v>0</v>
      </c>
      <c r="Q385" s="155">
        <v>1.3999999999999999E-4</v>
      </c>
      <c r="R385" s="155">
        <f>Q385*H385</f>
        <v>2.6333999999999996E-2</v>
      </c>
      <c r="S385" s="155">
        <v>0</v>
      </c>
      <c r="T385" s="156">
        <f>S385*H385</f>
        <v>0</v>
      </c>
      <c r="U385" s="31"/>
      <c r="V385" s="31"/>
      <c r="W385" s="31"/>
      <c r="X385" s="31"/>
      <c r="Y385" s="31"/>
      <c r="Z385" s="31"/>
      <c r="AA385" s="31"/>
      <c r="AB385" s="31"/>
      <c r="AC385" s="31"/>
      <c r="AD385" s="31"/>
      <c r="AE385" s="31"/>
      <c r="AR385" s="157" t="s">
        <v>320</v>
      </c>
      <c r="AT385" s="157" t="s">
        <v>261</v>
      </c>
      <c r="AU385" s="157" t="s">
        <v>78</v>
      </c>
      <c r="AY385" s="16" t="s">
        <v>143</v>
      </c>
      <c r="BE385" s="158">
        <f>IF(N385="základní",J385,0)</f>
        <v>0</v>
      </c>
      <c r="BF385" s="158">
        <f>IF(N385="snížená",J385,0)</f>
        <v>0</v>
      </c>
      <c r="BG385" s="158">
        <f>IF(N385="zákl. přenesená",J385,0)</f>
        <v>0</v>
      </c>
      <c r="BH385" s="158">
        <f>IF(N385="sníž. přenesená",J385,0)</f>
        <v>0</v>
      </c>
      <c r="BI385" s="158">
        <f>IF(N385="nulová",J385,0)</f>
        <v>0</v>
      </c>
      <c r="BJ385" s="16" t="s">
        <v>76</v>
      </c>
      <c r="BK385" s="158">
        <f>ROUND(I385*H385,2)</f>
        <v>0</v>
      </c>
      <c r="BL385" s="16" t="s">
        <v>238</v>
      </c>
      <c r="BM385" s="157" t="s">
        <v>668</v>
      </c>
    </row>
    <row r="386" spans="1:65" s="2" customFormat="1" ht="19.2" x14ac:dyDescent="0.2">
      <c r="A386" s="31"/>
      <c r="B386" s="32"/>
      <c r="C386" s="31"/>
      <c r="D386" s="159" t="s">
        <v>152</v>
      </c>
      <c r="E386" s="31"/>
      <c r="F386" s="160" t="s">
        <v>667</v>
      </c>
      <c r="G386" s="31"/>
      <c r="H386" s="31"/>
      <c r="I386" s="85"/>
      <c r="J386" s="31"/>
      <c r="K386" s="31"/>
      <c r="L386" s="32"/>
      <c r="M386" s="161"/>
      <c r="N386" s="162"/>
      <c r="O386" s="52"/>
      <c r="P386" s="52"/>
      <c r="Q386" s="52"/>
      <c r="R386" s="52"/>
      <c r="S386" s="52"/>
      <c r="T386" s="53"/>
      <c r="U386" s="31"/>
      <c r="V386" s="31"/>
      <c r="W386" s="31"/>
      <c r="X386" s="31"/>
      <c r="Y386" s="31"/>
      <c r="Z386" s="31"/>
      <c r="AA386" s="31"/>
      <c r="AB386" s="31"/>
      <c r="AC386" s="31"/>
      <c r="AD386" s="31"/>
      <c r="AE386" s="31"/>
      <c r="AT386" s="16" t="s">
        <v>152</v>
      </c>
      <c r="AU386" s="16" t="s">
        <v>78</v>
      </c>
    </row>
    <row r="387" spans="1:65" s="13" customFormat="1" x14ac:dyDescent="0.2">
      <c r="B387" s="174"/>
      <c r="D387" s="159" t="s">
        <v>353</v>
      </c>
      <c r="F387" s="175" t="s">
        <v>669</v>
      </c>
      <c r="H387" s="176">
        <v>188.1</v>
      </c>
      <c r="I387" s="177"/>
      <c r="L387" s="174"/>
      <c r="M387" s="178"/>
      <c r="N387" s="179"/>
      <c r="O387" s="179"/>
      <c r="P387" s="179"/>
      <c r="Q387" s="179"/>
      <c r="R387" s="179"/>
      <c r="S387" s="179"/>
      <c r="T387" s="180"/>
      <c r="AT387" s="181" t="s">
        <v>353</v>
      </c>
      <c r="AU387" s="181" t="s">
        <v>78</v>
      </c>
      <c r="AV387" s="13" t="s">
        <v>78</v>
      </c>
      <c r="AW387" s="13" t="s">
        <v>4</v>
      </c>
      <c r="AX387" s="13" t="s">
        <v>76</v>
      </c>
      <c r="AY387" s="181" t="s">
        <v>143</v>
      </c>
    </row>
    <row r="388" spans="1:65" s="12" customFormat="1" ht="22.95" customHeight="1" x14ac:dyDescent="0.25">
      <c r="B388" s="132"/>
      <c r="D388" s="133" t="s">
        <v>70</v>
      </c>
      <c r="E388" s="143" t="s">
        <v>670</v>
      </c>
      <c r="F388" s="143" t="s">
        <v>671</v>
      </c>
      <c r="I388" s="135"/>
      <c r="J388" s="144">
        <f>BK388</f>
        <v>0</v>
      </c>
      <c r="L388" s="132"/>
      <c r="M388" s="137"/>
      <c r="N388" s="138"/>
      <c r="O388" s="138"/>
      <c r="P388" s="139">
        <f>SUM(P389:P427)</f>
        <v>0</v>
      </c>
      <c r="Q388" s="138"/>
      <c r="R388" s="139">
        <f>SUM(R389:R427)</f>
        <v>1.3442892</v>
      </c>
      <c r="S388" s="138"/>
      <c r="T388" s="140">
        <f>SUM(T389:T427)</f>
        <v>0</v>
      </c>
      <c r="AR388" s="133" t="s">
        <v>78</v>
      </c>
      <c r="AT388" s="141" t="s">
        <v>70</v>
      </c>
      <c r="AU388" s="141" t="s">
        <v>76</v>
      </c>
      <c r="AY388" s="133" t="s">
        <v>143</v>
      </c>
      <c r="BK388" s="142">
        <f>SUM(BK389:BK427)</f>
        <v>0</v>
      </c>
    </row>
    <row r="389" spans="1:65" s="2" customFormat="1" ht="16.5" customHeight="1" x14ac:dyDescent="0.2">
      <c r="A389" s="31"/>
      <c r="B389" s="145"/>
      <c r="C389" s="146" t="s">
        <v>672</v>
      </c>
      <c r="D389" s="146" t="s">
        <v>145</v>
      </c>
      <c r="E389" s="147" t="s">
        <v>673</v>
      </c>
      <c r="F389" s="148" t="s">
        <v>674</v>
      </c>
      <c r="G389" s="149" t="s">
        <v>221</v>
      </c>
      <c r="H389" s="150">
        <v>1</v>
      </c>
      <c r="I389" s="151"/>
      <c r="J389" s="152">
        <f>ROUND(I389*H389,2)</f>
        <v>0</v>
      </c>
      <c r="K389" s="148" t="s">
        <v>149</v>
      </c>
      <c r="L389" s="32"/>
      <c r="M389" s="153" t="s">
        <v>3</v>
      </c>
      <c r="N389" s="154" t="s">
        <v>42</v>
      </c>
      <c r="O389" s="52"/>
      <c r="P389" s="155">
        <f>O389*H389</f>
        <v>0</v>
      </c>
      <c r="Q389" s="155">
        <v>0</v>
      </c>
      <c r="R389" s="155">
        <f>Q389*H389</f>
        <v>0</v>
      </c>
      <c r="S389" s="155">
        <v>0</v>
      </c>
      <c r="T389" s="156">
        <f>S389*H389</f>
        <v>0</v>
      </c>
      <c r="U389" s="31"/>
      <c r="V389" s="31"/>
      <c r="W389" s="31"/>
      <c r="X389" s="31"/>
      <c r="Y389" s="31"/>
      <c r="Z389" s="31"/>
      <c r="AA389" s="31"/>
      <c r="AB389" s="31"/>
      <c r="AC389" s="31"/>
      <c r="AD389" s="31"/>
      <c r="AE389" s="31"/>
      <c r="AR389" s="157" t="s">
        <v>238</v>
      </c>
      <c r="AT389" s="157" t="s">
        <v>145</v>
      </c>
      <c r="AU389" s="157" t="s">
        <v>78</v>
      </c>
      <c r="AY389" s="16" t="s">
        <v>143</v>
      </c>
      <c r="BE389" s="158">
        <f>IF(N389="základní",J389,0)</f>
        <v>0</v>
      </c>
      <c r="BF389" s="158">
        <f>IF(N389="snížená",J389,0)</f>
        <v>0</v>
      </c>
      <c r="BG389" s="158">
        <f>IF(N389="zákl. přenesená",J389,0)</f>
        <v>0</v>
      </c>
      <c r="BH389" s="158">
        <f>IF(N389="sníž. přenesená",J389,0)</f>
        <v>0</v>
      </c>
      <c r="BI389" s="158">
        <f>IF(N389="nulová",J389,0)</f>
        <v>0</v>
      </c>
      <c r="BJ389" s="16" t="s">
        <v>76</v>
      </c>
      <c r="BK389" s="158">
        <f>ROUND(I389*H389,2)</f>
        <v>0</v>
      </c>
      <c r="BL389" s="16" t="s">
        <v>238</v>
      </c>
      <c r="BM389" s="157" t="s">
        <v>675</v>
      </c>
    </row>
    <row r="390" spans="1:65" s="2" customFormat="1" ht="19.2" x14ac:dyDescent="0.2">
      <c r="A390" s="31"/>
      <c r="B390" s="32"/>
      <c r="C390" s="31"/>
      <c r="D390" s="159" t="s">
        <v>152</v>
      </c>
      <c r="E390" s="31"/>
      <c r="F390" s="160" t="s">
        <v>676</v>
      </c>
      <c r="G390" s="31"/>
      <c r="H390" s="31"/>
      <c r="I390" s="85"/>
      <c r="J390" s="31"/>
      <c r="K390" s="31"/>
      <c r="L390" s="32"/>
      <c r="M390" s="161"/>
      <c r="N390" s="162"/>
      <c r="O390" s="52"/>
      <c r="P390" s="52"/>
      <c r="Q390" s="52"/>
      <c r="R390" s="52"/>
      <c r="S390" s="52"/>
      <c r="T390" s="53"/>
      <c r="U390" s="31"/>
      <c r="V390" s="31"/>
      <c r="W390" s="31"/>
      <c r="X390" s="31"/>
      <c r="Y390" s="31"/>
      <c r="Z390" s="31"/>
      <c r="AA390" s="31"/>
      <c r="AB390" s="31"/>
      <c r="AC390" s="31"/>
      <c r="AD390" s="31"/>
      <c r="AE390" s="31"/>
      <c r="AT390" s="16" t="s">
        <v>152</v>
      </c>
      <c r="AU390" s="16" t="s">
        <v>78</v>
      </c>
    </row>
    <row r="391" spans="1:65" s="2" customFormat="1" ht="86.4" x14ac:dyDescent="0.2">
      <c r="A391" s="31"/>
      <c r="B391" s="32"/>
      <c r="C391" s="31"/>
      <c r="D391" s="159" t="s">
        <v>154</v>
      </c>
      <c r="E391" s="31"/>
      <c r="F391" s="163" t="s">
        <v>677</v>
      </c>
      <c r="G391" s="31"/>
      <c r="H391" s="31"/>
      <c r="I391" s="85"/>
      <c r="J391" s="31"/>
      <c r="K391" s="31"/>
      <c r="L391" s="32"/>
      <c r="M391" s="161"/>
      <c r="N391" s="162"/>
      <c r="O391" s="52"/>
      <c r="P391" s="52"/>
      <c r="Q391" s="52"/>
      <c r="R391" s="52"/>
      <c r="S391" s="52"/>
      <c r="T391" s="53"/>
      <c r="U391" s="31"/>
      <c r="V391" s="31"/>
      <c r="W391" s="31"/>
      <c r="X391" s="31"/>
      <c r="Y391" s="31"/>
      <c r="Z391" s="31"/>
      <c r="AA391" s="31"/>
      <c r="AB391" s="31"/>
      <c r="AC391" s="31"/>
      <c r="AD391" s="31"/>
      <c r="AE391" s="31"/>
      <c r="AT391" s="16" t="s">
        <v>154</v>
      </c>
      <c r="AU391" s="16" t="s">
        <v>78</v>
      </c>
    </row>
    <row r="392" spans="1:65" s="2" customFormat="1" ht="16.5" customHeight="1" x14ac:dyDescent="0.2">
      <c r="A392" s="31"/>
      <c r="B392" s="145"/>
      <c r="C392" s="164" t="s">
        <v>678</v>
      </c>
      <c r="D392" s="164" t="s">
        <v>261</v>
      </c>
      <c r="E392" s="165" t="s">
        <v>679</v>
      </c>
      <c r="F392" s="166" t="s">
        <v>680</v>
      </c>
      <c r="G392" s="167" t="s">
        <v>184</v>
      </c>
      <c r="H392" s="168">
        <v>36.119999999999997</v>
      </c>
      <c r="I392" s="169"/>
      <c r="J392" s="170">
        <f>ROUND(I392*H392,2)</f>
        <v>0</v>
      </c>
      <c r="K392" s="166" t="s">
        <v>149</v>
      </c>
      <c r="L392" s="171"/>
      <c r="M392" s="172" t="s">
        <v>3</v>
      </c>
      <c r="N392" s="173" t="s">
        <v>42</v>
      </c>
      <c r="O392" s="52"/>
      <c r="P392" s="155">
        <f>O392*H392</f>
        <v>0</v>
      </c>
      <c r="Q392" s="155">
        <v>2.741E-2</v>
      </c>
      <c r="R392" s="155">
        <f>Q392*H392</f>
        <v>0.99004919999999996</v>
      </c>
      <c r="S392" s="155">
        <v>0</v>
      </c>
      <c r="T392" s="156">
        <f>S392*H392</f>
        <v>0</v>
      </c>
      <c r="U392" s="31"/>
      <c r="V392" s="31"/>
      <c r="W392" s="31"/>
      <c r="X392" s="31"/>
      <c r="Y392" s="31"/>
      <c r="Z392" s="31"/>
      <c r="AA392" s="31"/>
      <c r="AB392" s="31"/>
      <c r="AC392" s="31"/>
      <c r="AD392" s="31"/>
      <c r="AE392" s="31"/>
      <c r="AR392" s="157" t="s">
        <v>320</v>
      </c>
      <c r="AT392" s="157" t="s">
        <v>261</v>
      </c>
      <c r="AU392" s="157" t="s">
        <v>78</v>
      </c>
      <c r="AY392" s="16" t="s">
        <v>143</v>
      </c>
      <c r="BE392" s="158">
        <f>IF(N392="základní",J392,0)</f>
        <v>0</v>
      </c>
      <c r="BF392" s="158">
        <f>IF(N392="snížená",J392,0)</f>
        <v>0</v>
      </c>
      <c r="BG392" s="158">
        <f>IF(N392="zákl. přenesená",J392,0)</f>
        <v>0</v>
      </c>
      <c r="BH392" s="158">
        <f>IF(N392="sníž. přenesená",J392,0)</f>
        <v>0</v>
      </c>
      <c r="BI392" s="158">
        <f>IF(N392="nulová",J392,0)</f>
        <v>0</v>
      </c>
      <c r="BJ392" s="16" t="s">
        <v>76</v>
      </c>
      <c r="BK392" s="158">
        <f>ROUND(I392*H392,2)</f>
        <v>0</v>
      </c>
      <c r="BL392" s="16" t="s">
        <v>238</v>
      </c>
      <c r="BM392" s="157" t="s">
        <v>681</v>
      </c>
    </row>
    <row r="393" spans="1:65" s="2" customFormat="1" x14ac:dyDescent="0.2">
      <c r="A393" s="31"/>
      <c r="B393" s="32"/>
      <c r="C393" s="31"/>
      <c r="D393" s="159" t="s">
        <v>152</v>
      </c>
      <c r="E393" s="31"/>
      <c r="F393" s="160" t="s">
        <v>680</v>
      </c>
      <c r="G393" s="31"/>
      <c r="H393" s="31"/>
      <c r="I393" s="85"/>
      <c r="J393" s="31"/>
      <c r="K393" s="31"/>
      <c r="L393" s="32"/>
      <c r="M393" s="161"/>
      <c r="N393" s="162"/>
      <c r="O393" s="52"/>
      <c r="P393" s="52"/>
      <c r="Q393" s="52"/>
      <c r="R393" s="52"/>
      <c r="S393" s="52"/>
      <c r="T393" s="53"/>
      <c r="U393" s="31"/>
      <c r="V393" s="31"/>
      <c r="W393" s="31"/>
      <c r="X393" s="31"/>
      <c r="Y393" s="31"/>
      <c r="Z393" s="31"/>
      <c r="AA393" s="31"/>
      <c r="AB393" s="31"/>
      <c r="AC393" s="31"/>
      <c r="AD393" s="31"/>
      <c r="AE393" s="31"/>
      <c r="AT393" s="16" t="s">
        <v>152</v>
      </c>
      <c r="AU393" s="16" t="s">
        <v>78</v>
      </c>
    </row>
    <row r="394" spans="1:65" s="2" customFormat="1" ht="16.5" customHeight="1" x14ac:dyDescent="0.2">
      <c r="A394" s="31"/>
      <c r="B394" s="145"/>
      <c r="C394" s="164" t="s">
        <v>682</v>
      </c>
      <c r="D394" s="164" t="s">
        <v>261</v>
      </c>
      <c r="E394" s="165" t="s">
        <v>683</v>
      </c>
      <c r="F394" s="166" t="s">
        <v>684</v>
      </c>
      <c r="G394" s="167" t="s">
        <v>221</v>
      </c>
      <c r="H394" s="168">
        <v>1</v>
      </c>
      <c r="I394" s="169"/>
      <c r="J394" s="170">
        <f>ROUND(I394*H394,2)</f>
        <v>0</v>
      </c>
      <c r="K394" s="166" t="s">
        <v>149</v>
      </c>
      <c r="L394" s="171"/>
      <c r="M394" s="172" t="s">
        <v>3</v>
      </c>
      <c r="N394" s="173" t="s">
        <v>42</v>
      </c>
      <c r="O394" s="52"/>
      <c r="P394" s="155">
        <f>O394*H394</f>
        <v>0</v>
      </c>
      <c r="Q394" s="155">
        <v>4.2000000000000003E-2</v>
      </c>
      <c r="R394" s="155">
        <f>Q394*H394</f>
        <v>4.2000000000000003E-2</v>
      </c>
      <c r="S394" s="155">
        <v>0</v>
      </c>
      <c r="T394" s="156">
        <f>S394*H394</f>
        <v>0</v>
      </c>
      <c r="U394" s="31"/>
      <c r="V394" s="31"/>
      <c r="W394" s="31"/>
      <c r="X394" s="31"/>
      <c r="Y394" s="31"/>
      <c r="Z394" s="31"/>
      <c r="AA394" s="31"/>
      <c r="AB394" s="31"/>
      <c r="AC394" s="31"/>
      <c r="AD394" s="31"/>
      <c r="AE394" s="31"/>
      <c r="AR394" s="157" t="s">
        <v>320</v>
      </c>
      <c r="AT394" s="157" t="s">
        <v>261</v>
      </c>
      <c r="AU394" s="157" t="s">
        <v>78</v>
      </c>
      <c r="AY394" s="16" t="s">
        <v>143</v>
      </c>
      <c r="BE394" s="158">
        <f>IF(N394="základní",J394,0)</f>
        <v>0</v>
      </c>
      <c r="BF394" s="158">
        <f>IF(N394="snížená",J394,0)</f>
        <v>0</v>
      </c>
      <c r="BG394" s="158">
        <f>IF(N394="zákl. přenesená",J394,0)</f>
        <v>0</v>
      </c>
      <c r="BH394" s="158">
        <f>IF(N394="sníž. přenesená",J394,0)</f>
        <v>0</v>
      </c>
      <c r="BI394" s="158">
        <f>IF(N394="nulová",J394,0)</f>
        <v>0</v>
      </c>
      <c r="BJ394" s="16" t="s">
        <v>76</v>
      </c>
      <c r="BK394" s="158">
        <f>ROUND(I394*H394,2)</f>
        <v>0</v>
      </c>
      <c r="BL394" s="16" t="s">
        <v>238</v>
      </c>
      <c r="BM394" s="157" t="s">
        <v>685</v>
      </c>
    </row>
    <row r="395" spans="1:65" s="2" customFormat="1" x14ac:dyDescent="0.2">
      <c r="A395" s="31"/>
      <c r="B395" s="32"/>
      <c r="C395" s="31"/>
      <c r="D395" s="159" t="s">
        <v>152</v>
      </c>
      <c r="E395" s="31"/>
      <c r="F395" s="160" t="s">
        <v>686</v>
      </c>
      <c r="G395" s="31"/>
      <c r="H395" s="31"/>
      <c r="I395" s="85"/>
      <c r="J395" s="31"/>
      <c r="K395" s="31"/>
      <c r="L395" s="32"/>
      <c r="M395" s="161"/>
      <c r="N395" s="162"/>
      <c r="O395" s="52"/>
      <c r="P395" s="52"/>
      <c r="Q395" s="52"/>
      <c r="R395" s="52"/>
      <c r="S395" s="52"/>
      <c r="T395" s="53"/>
      <c r="U395" s="31"/>
      <c r="V395" s="31"/>
      <c r="W395" s="31"/>
      <c r="X395" s="31"/>
      <c r="Y395" s="31"/>
      <c r="Z395" s="31"/>
      <c r="AA395" s="31"/>
      <c r="AB395" s="31"/>
      <c r="AC395" s="31"/>
      <c r="AD395" s="31"/>
      <c r="AE395" s="31"/>
      <c r="AT395" s="16" t="s">
        <v>152</v>
      </c>
      <c r="AU395" s="16" t="s">
        <v>78</v>
      </c>
    </row>
    <row r="396" spans="1:65" s="2" customFormat="1" ht="16.5" customHeight="1" x14ac:dyDescent="0.2">
      <c r="A396" s="31"/>
      <c r="B396" s="145"/>
      <c r="C396" s="146" t="s">
        <v>687</v>
      </c>
      <c r="D396" s="146" t="s">
        <v>145</v>
      </c>
      <c r="E396" s="147" t="s">
        <v>688</v>
      </c>
      <c r="F396" s="148" t="s">
        <v>689</v>
      </c>
      <c r="G396" s="149" t="s">
        <v>221</v>
      </c>
      <c r="H396" s="150">
        <v>2</v>
      </c>
      <c r="I396" s="151"/>
      <c r="J396" s="152">
        <f>ROUND(I396*H396,2)</f>
        <v>0</v>
      </c>
      <c r="K396" s="148" t="s">
        <v>149</v>
      </c>
      <c r="L396" s="32"/>
      <c r="M396" s="153" t="s">
        <v>3</v>
      </c>
      <c r="N396" s="154" t="s">
        <v>42</v>
      </c>
      <c r="O396" s="52"/>
      <c r="P396" s="155">
        <f>O396*H396</f>
        <v>0</v>
      </c>
      <c r="Q396" s="155">
        <v>0</v>
      </c>
      <c r="R396" s="155">
        <f>Q396*H396</f>
        <v>0</v>
      </c>
      <c r="S396" s="155">
        <v>0</v>
      </c>
      <c r="T396" s="156">
        <f>S396*H396</f>
        <v>0</v>
      </c>
      <c r="U396" s="31"/>
      <c r="V396" s="31"/>
      <c r="W396" s="31"/>
      <c r="X396" s="31"/>
      <c r="Y396" s="31"/>
      <c r="Z396" s="31"/>
      <c r="AA396" s="31"/>
      <c r="AB396" s="31"/>
      <c r="AC396" s="31"/>
      <c r="AD396" s="31"/>
      <c r="AE396" s="31"/>
      <c r="AR396" s="157" t="s">
        <v>238</v>
      </c>
      <c r="AT396" s="157" t="s">
        <v>145</v>
      </c>
      <c r="AU396" s="157" t="s">
        <v>78</v>
      </c>
      <c r="AY396" s="16" t="s">
        <v>143</v>
      </c>
      <c r="BE396" s="158">
        <f>IF(N396="základní",J396,0)</f>
        <v>0</v>
      </c>
      <c r="BF396" s="158">
        <f>IF(N396="snížená",J396,0)</f>
        <v>0</v>
      </c>
      <c r="BG396" s="158">
        <f>IF(N396="zákl. přenesená",J396,0)</f>
        <v>0</v>
      </c>
      <c r="BH396" s="158">
        <f>IF(N396="sníž. přenesená",J396,0)</f>
        <v>0</v>
      </c>
      <c r="BI396" s="158">
        <f>IF(N396="nulová",J396,0)</f>
        <v>0</v>
      </c>
      <c r="BJ396" s="16" t="s">
        <v>76</v>
      </c>
      <c r="BK396" s="158">
        <f>ROUND(I396*H396,2)</f>
        <v>0</v>
      </c>
      <c r="BL396" s="16" t="s">
        <v>238</v>
      </c>
      <c r="BM396" s="157" t="s">
        <v>690</v>
      </c>
    </row>
    <row r="397" spans="1:65" s="2" customFormat="1" ht="19.2" x14ac:dyDescent="0.2">
      <c r="A397" s="31"/>
      <c r="B397" s="32"/>
      <c r="C397" s="31"/>
      <c r="D397" s="159" t="s">
        <v>152</v>
      </c>
      <c r="E397" s="31"/>
      <c r="F397" s="160" t="s">
        <v>691</v>
      </c>
      <c r="G397" s="31"/>
      <c r="H397" s="31"/>
      <c r="I397" s="85"/>
      <c r="J397" s="31"/>
      <c r="K397" s="31"/>
      <c r="L397" s="32"/>
      <c r="M397" s="161"/>
      <c r="N397" s="162"/>
      <c r="O397" s="52"/>
      <c r="P397" s="52"/>
      <c r="Q397" s="52"/>
      <c r="R397" s="52"/>
      <c r="S397" s="52"/>
      <c r="T397" s="53"/>
      <c r="U397" s="31"/>
      <c r="V397" s="31"/>
      <c r="W397" s="31"/>
      <c r="X397" s="31"/>
      <c r="Y397" s="31"/>
      <c r="Z397" s="31"/>
      <c r="AA397" s="31"/>
      <c r="AB397" s="31"/>
      <c r="AC397" s="31"/>
      <c r="AD397" s="31"/>
      <c r="AE397" s="31"/>
      <c r="AT397" s="16" t="s">
        <v>152</v>
      </c>
      <c r="AU397" s="16" t="s">
        <v>78</v>
      </c>
    </row>
    <row r="398" spans="1:65" s="2" customFormat="1" ht="86.4" x14ac:dyDescent="0.2">
      <c r="A398" s="31"/>
      <c r="B398" s="32"/>
      <c r="C398" s="31"/>
      <c r="D398" s="159" t="s">
        <v>154</v>
      </c>
      <c r="E398" s="31"/>
      <c r="F398" s="163" t="s">
        <v>677</v>
      </c>
      <c r="G398" s="31"/>
      <c r="H398" s="31"/>
      <c r="I398" s="85"/>
      <c r="J398" s="31"/>
      <c r="K398" s="31"/>
      <c r="L398" s="32"/>
      <c r="M398" s="161"/>
      <c r="N398" s="162"/>
      <c r="O398" s="52"/>
      <c r="P398" s="52"/>
      <c r="Q398" s="52"/>
      <c r="R398" s="52"/>
      <c r="S398" s="52"/>
      <c r="T398" s="53"/>
      <c r="U398" s="31"/>
      <c r="V398" s="31"/>
      <c r="W398" s="31"/>
      <c r="X398" s="31"/>
      <c r="Y398" s="31"/>
      <c r="Z398" s="31"/>
      <c r="AA398" s="31"/>
      <c r="AB398" s="31"/>
      <c r="AC398" s="31"/>
      <c r="AD398" s="31"/>
      <c r="AE398" s="31"/>
      <c r="AT398" s="16" t="s">
        <v>154</v>
      </c>
      <c r="AU398" s="16" t="s">
        <v>78</v>
      </c>
    </row>
    <row r="399" spans="1:65" s="2" customFormat="1" ht="16.5" customHeight="1" x14ac:dyDescent="0.2">
      <c r="A399" s="31"/>
      <c r="B399" s="145"/>
      <c r="C399" s="164" t="s">
        <v>692</v>
      </c>
      <c r="D399" s="164" t="s">
        <v>261</v>
      </c>
      <c r="E399" s="165" t="s">
        <v>693</v>
      </c>
      <c r="F399" s="166" t="s">
        <v>694</v>
      </c>
      <c r="G399" s="167" t="s">
        <v>221</v>
      </c>
      <c r="H399" s="168">
        <v>2</v>
      </c>
      <c r="I399" s="169"/>
      <c r="J399" s="170">
        <f>ROUND(I399*H399,2)</f>
        <v>0</v>
      </c>
      <c r="K399" s="166" t="s">
        <v>149</v>
      </c>
      <c r="L399" s="171"/>
      <c r="M399" s="172" t="s">
        <v>3</v>
      </c>
      <c r="N399" s="173" t="s">
        <v>42</v>
      </c>
      <c r="O399" s="52"/>
      <c r="P399" s="155">
        <f>O399*H399</f>
        <v>0</v>
      </c>
      <c r="Q399" s="155">
        <v>2.1999999999999999E-2</v>
      </c>
      <c r="R399" s="155">
        <f>Q399*H399</f>
        <v>4.3999999999999997E-2</v>
      </c>
      <c r="S399" s="155">
        <v>0</v>
      </c>
      <c r="T399" s="156">
        <f>S399*H399</f>
        <v>0</v>
      </c>
      <c r="U399" s="31"/>
      <c r="V399" s="31"/>
      <c r="W399" s="31"/>
      <c r="X399" s="31"/>
      <c r="Y399" s="31"/>
      <c r="Z399" s="31"/>
      <c r="AA399" s="31"/>
      <c r="AB399" s="31"/>
      <c r="AC399" s="31"/>
      <c r="AD399" s="31"/>
      <c r="AE399" s="31"/>
      <c r="AR399" s="157" t="s">
        <v>320</v>
      </c>
      <c r="AT399" s="157" t="s">
        <v>261</v>
      </c>
      <c r="AU399" s="157" t="s">
        <v>78</v>
      </c>
      <c r="AY399" s="16" t="s">
        <v>143</v>
      </c>
      <c r="BE399" s="158">
        <f>IF(N399="základní",J399,0)</f>
        <v>0</v>
      </c>
      <c r="BF399" s="158">
        <f>IF(N399="snížená",J399,0)</f>
        <v>0</v>
      </c>
      <c r="BG399" s="158">
        <f>IF(N399="zákl. přenesená",J399,0)</f>
        <v>0</v>
      </c>
      <c r="BH399" s="158">
        <f>IF(N399="sníž. přenesená",J399,0)</f>
        <v>0</v>
      </c>
      <c r="BI399" s="158">
        <f>IF(N399="nulová",J399,0)</f>
        <v>0</v>
      </c>
      <c r="BJ399" s="16" t="s">
        <v>76</v>
      </c>
      <c r="BK399" s="158">
        <f>ROUND(I399*H399,2)</f>
        <v>0</v>
      </c>
      <c r="BL399" s="16" t="s">
        <v>238</v>
      </c>
      <c r="BM399" s="157" t="s">
        <v>695</v>
      </c>
    </row>
    <row r="400" spans="1:65" s="2" customFormat="1" x14ac:dyDescent="0.2">
      <c r="A400" s="31"/>
      <c r="B400" s="32"/>
      <c r="C400" s="31"/>
      <c r="D400" s="159" t="s">
        <v>152</v>
      </c>
      <c r="E400" s="31"/>
      <c r="F400" s="160" t="s">
        <v>694</v>
      </c>
      <c r="G400" s="31"/>
      <c r="H400" s="31"/>
      <c r="I400" s="85"/>
      <c r="J400" s="31"/>
      <c r="K400" s="31"/>
      <c r="L400" s="32"/>
      <c r="M400" s="161"/>
      <c r="N400" s="162"/>
      <c r="O400" s="52"/>
      <c r="P400" s="52"/>
      <c r="Q400" s="52"/>
      <c r="R400" s="52"/>
      <c r="S400" s="52"/>
      <c r="T400" s="53"/>
      <c r="U400" s="31"/>
      <c r="V400" s="31"/>
      <c r="W400" s="31"/>
      <c r="X400" s="31"/>
      <c r="Y400" s="31"/>
      <c r="Z400" s="31"/>
      <c r="AA400" s="31"/>
      <c r="AB400" s="31"/>
      <c r="AC400" s="31"/>
      <c r="AD400" s="31"/>
      <c r="AE400" s="31"/>
      <c r="AT400" s="16" t="s">
        <v>152</v>
      </c>
      <c r="AU400" s="16" t="s">
        <v>78</v>
      </c>
    </row>
    <row r="401" spans="1:65" s="2" customFormat="1" ht="16.5" customHeight="1" x14ac:dyDescent="0.2">
      <c r="A401" s="31"/>
      <c r="B401" s="145"/>
      <c r="C401" s="146" t="s">
        <v>696</v>
      </c>
      <c r="D401" s="146" t="s">
        <v>145</v>
      </c>
      <c r="E401" s="147" t="s">
        <v>697</v>
      </c>
      <c r="F401" s="148" t="s">
        <v>698</v>
      </c>
      <c r="G401" s="149" t="s">
        <v>221</v>
      </c>
      <c r="H401" s="150">
        <v>1</v>
      </c>
      <c r="I401" s="151"/>
      <c r="J401" s="152">
        <f>ROUND(I401*H401,2)</f>
        <v>0</v>
      </c>
      <c r="K401" s="148" t="s">
        <v>149</v>
      </c>
      <c r="L401" s="32"/>
      <c r="M401" s="153" t="s">
        <v>3</v>
      </c>
      <c r="N401" s="154" t="s">
        <v>42</v>
      </c>
      <c r="O401" s="52"/>
      <c r="P401" s="155">
        <f>O401*H401</f>
        <v>0</v>
      </c>
      <c r="Q401" s="155">
        <v>0</v>
      </c>
      <c r="R401" s="155">
        <f>Q401*H401</f>
        <v>0</v>
      </c>
      <c r="S401" s="155">
        <v>0</v>
      </c>
      <c r="T401" s="156">
        <f>S401*H401</f>
        <v>0</v>
      </c>
      <c r="U401" s="31"/>
      <c r="V401" s="31"/>
      <c r="W401" s="31"/>
      <c r="X401" s="31"/>
      <c r="Y401" s="31"/>
      <c r="Z401" s="31"/>
      <c r="AA401" s="31"/>
      <c r="AB401" s="31"/>
      <c r="AC401" s="31"/>
      <c r="AD401" s="31"/>
      <c r="AE401" s="31"/>
      <c r="AR401" s="157" t="s">
        <v>238</v>
      </c>
      <c r="AT401" s="157" t="s">
        <v>145</v>
      </c>
      <c r="AU401" s="157" t="s">
        <v>78</v>
      </c>
      <c r="AY401" s="16" t="s">
        <v>143</v>
      </c>
      <c r="BE401" s="158">
        <f>IF(N401="základní",J401,0)</f>
        <v>0</v>
      </c>
      <c r="BF401" s="158">
        <f>IF(N401="snížená",J401,0)</f>
        <v>0</v>
      </c>
      <c r="BG401" s="158">
        <f>IF(N401="zákl. přenesená",J401,0)</f>
        <v>0</v>
      </c>
      <c r="BH401" s="158">
        <f>IF(N401="sníž. přenesená",J401,0)</f>
        <v>0</v>
      </c>
      <c r="BI401" s="158">
        <f>IF(N401="nulová",J401,0)</f>
        <v>0</v>
      </c>
      <c r="BJ401" s="16" t="s">
        <v>76</v>
      </c>
      <c r="BK401" s="158">
        <f>ROUND(I401*H401,2)</f>
        <v>0</v>
      </c>
      <c r="BL401" s="16" t="s">
        <v>238</v>
      </c>
      <c r="BM401" s="157" t="s">
        <v>699</v>
      </c>
    </row>
    <row r="402" spans="1:65" s="2" customFormat="1" ht="19.2" x14ac:dyDescent="0.2">
      <c r="A402" s="31"/>
      <c r="B402" s="32"/>
      <c r="C402" s="31"/>
      <c r="D402" s="159" t="s">
        <v>152</v>
      </c>
      <c r="E402" s="31"/>
      <c r="F402" s="160" t="s">
        <v>700</v>
      </c>
      <c r="G402" s="31"/>
      <c r="H402" s="31"/>
      <c r="I402" s="85"/>
      <c r="J402" s="31"/>
      <c r="K402" s="31"/>
      <c r="L402" s="32"/>
      <c r="M402" s="161"/>
      <c r="N402" s="162"/>
      <c r="O402" s="52"/>
      <c r="P402" s="52"/>
      <c r="Q402" s="52"/>
      <c r="R402" s="52"/>
      <c r="S402" s="52"/>
      <c r="T402" s="53"/>
      <c r="U402" s="31"/>
      <c r="V402" s="31"/>
      <c r="W402" s="31"/>
      <c r="X402" s="31"/>
      <c r="Y402" s="31"/>
      <c r="Z402" s="31"/>
      <c r="AA402" s="31"/>
      <c r="AB402" s="31"/>
      <c r="AC402" s="31"/>
      <c r="AD402" s="31"/>
      <c r="AE402" s="31"/>
      <c r="AT402" s="16" t="s">
        <v>152</v>
      </c>
      <c r="AU402" s="16" t="s">
        <v>78</v>
      </c>
    </row>
    <row r="403" spans="1:65" s="2" customFormat="1" ht="86.4" x14ac:dyDescent="0.2">
      <c r="A403" s="31"/>
      <c r="B403" s="32"/>
      <c r="C403" s="31"/>
      <c r="D403" s="159" t="s">
        <v>154</v>
      </c>
      <c r="E403" s="31"/>
      <c r="F403" s="163" t="s">
        <v>677</v>
      </c>
      <c r="G403" s="31"/>
      <c r="H403" s="31"/>
      <c r="I403" s="85"/>
      <c r="J403" s="31"/>
      <c r="K403" s="31"/>
      <c r="L403" s="32"/>
      <c r="M403" s="161"/>
      <c r="N403" s="162"/>
      <c r="O403" s="52"/>
      <c r="P403" s="52"/>
      <c r="Q403" s="52"/>
      <c r="R403" s="52"/>
      <c r="S403" s="52"/>
      <c r="T403" s="53"/>
      <c r="U403" s="31"/>
      <c r="V403" s="31"/>
      <c r="W403" s="31"/>
      <c r="X403" s="31"/>
      <c r="Y403" s="31"/>
      <c r="Z403" s="31"/>
      <c r="AA403" s="31"/>
      <c r="AB403" s="31"/>
      <c r="AC403" s="31"/>
      <c r="AD403" s="31"/>
      <c r="AE403" s="31"/>
      <c r="AT403" s="16" t="s">
        <v>154</v>
      </c>
      <c r="AU403" s="16" t="s">
        <v>78</v>
      </c>
    </row>
    <row r="404" spans="1:65" s="2" customFormat="1" ht="16.5" customHeight="1" x14ac:dyDescent="0.2">
      <c r="A404" s="31"/>
      <c r="B404" s="145"/>
      <c r="C404" s="164" t="s">
        <v>701</v>
      </c>
      <c r="D404" s="164" t="s">
        <v>261</v>
      </c>
      <c r="E404" s="165" t="s">
        <v>702</v>
      </c>
      <c r="F404" s="166" t="s">
        <v>703</v>
      </c>
      <c r="G404" s="167" t="s">
        <v>221</v>
      </c>
      <c r="H404" s="168">
        <v>1</v>
      </c>
      <c r="I404" s="169"/>
      <c r="J404" s="170">
        <f>ROUND(I404*H404,2)</f>
        <v>0</v>
      </c>
      <c r="K404" s="166" t="s">
        <v>149</v>
      </c>
      <c r="L404" s="171"/>
      <c r="M404" s="172" t="s">
        <v>3</v>
      </c>
      <c r="N404" s="173" t="s">
        <v>42</v>
      </c>
      <c r="O404" s="52"/>
      <c r="P404" s="155">
        <f>O404*H404</f>
        <v>0</v>
      </c>
      <c r="Q404" s="155">
        <v>4.2500000000000003E-2</v>
      </c>
      <c r="R404" s="155">
        <f>Q404*H404</f>
        <v>4.2500000000000003E-2</v>
      </c>
      <c r="S404" s="155">
        <v>0</v>
      </c>
      <c r="T404" s="156">
        <f>S404*H404</f>
        <v>0</v>
      </c>
      <c r="U404" s="31"/>
      <c r="V404" s="31"/>
      <c r="W404" s="31"/>
      <c r="X404" s="31"/>
      <c r="Y404" s="31"/>
      <c r="Z404" s="31"/>
      <c r="AA404" s="31"/>
      <c r="AB404" s="31"/>
      <c r="AC404" s="31"/>
      <c r="AD404" s="31"/>
      <c r="AE404" s="31"/>
      <c r="AR404" s="157" t="s">
        <v>320</v>
      </c>
      <c r="AT404" s="157" t="s">
        <v>261</v>
      </c>
      <c r="AU404" s="157" t="s">
        <v>78</v>
      </c>
      <c r="AY404" s="16" t="s">
        <v>143</v>
      </c>
      <c r="BE404" s="158">
        <f>IF(N404="základní",J404,0)</f>
        <v>0</v>
      </c>
      <c r="BF404" s="158">
        <f>IF(N404="snížená",J404,0)</f>
        <v>0</v>
      </c>
      <c r="BG404" s="158">
        <f>IF(N404="zákl. přenesená",J404,0)</f>
        <v>0</v>
      </c>
      <c r="BH404" s="158">
        <f>IF(N404="sníž. přenesená",J404,0)</f>
        <v>0</v>
      </c>
      <c r="BI404" s="158">
        <f>IF(N404="nulová",J404,0)</f>
        <v>0</v>
      </c>
      <c r="BJ404" s="16" t="s">
        <v>76</v>
      </c>
      <c r="BK404" s="158">
        <f>ROUND(I404*H404,2)</f>
        <v>0</v>
      </c>
      <c r="BL404" s="16" t="s">
        <v>238</v>
      </c>
      <c r="BM404" s="157" t="s">
        <v>704</v>
      </c>
    </row>
    <row r="405" spans="1:65" s="2" customFormat="1" x14ac:dyDescent="0.2">
      <c r="A405" s="31"/>
      <c r="B405" s="32"/>
      <c r="C405" s="31"/>
      <c r="D405" s="159" t="s">
        <v>152</v>
      </c>
      <c r="E405" s="31"/>
      <c r="F405" s="160" t="s">
        <v>703</v>
      </c>
      <c r="G405" s="31"/>
      <c r="H405" s="31"/>
      <c r="I405" s="85"/>
      <c r="J405" s="31"/>
      <c r="K405" s="31"/>
      <c r="L405" s="32"/>
      <c r="M405" s="161"/>
      <c r="N405" s="162"/>
      <c r="O405" s="52"/>
      <c r="P405" s="52"/>
      <c r="Q405" s="52"/>
      <c r="R405" s="52"/>
      <c r="S405" s="52"/>
      <c r="T405" s="53"/>
      <c r="U405" s="31"/>
      <c r="V405" s="31"/>
      <c r="W405" s="31"/>
      <c r="X405" s="31"/>
      <c r="Y405" s="31"/>
      <c r="Z405" s="31"/>
      <c r="AA405" s="31"/>
      <c r="AB405" s="31"/>
      <c r="AC405" s="31"/>
      <c r="AD405" s="31"/>
      <c r="AE405" s="31"/>
      <c r="AT405" s="16" t="s">
        <v>152</v>
      </c>
      <c r="AU405" s="16" t="s">
        <v>78</v>
      </c>
    </row>
    <row r="406" spans="1:65" s="2" customFormat="1" ht="16.5" customHeight="1" x14ac:dyDescent="0.2">
      <c r="A406" s="31"/>
      <c r="B406" s="145"/>
      <c r="C406" s="164" t="s">
        <v>705</v>
      </c>
      <c r="D406" s="164" t="s">
        <v>261</v>
      </c>
      <c r="E406" s="165" t="s">
        <v>706</v>
      </c>
      <c r="F406" s="166" t="s">
        <v>707</v>
      </c>
      <c r="G406" s="167" t="s">
        <v>221</v>
      </c>
      <c r="H406" s="168">
        <v>1</v>
      </c>
      <c r="I406" s="169"/>
      <c r="J406" s="170">
        <f>ROUND(I406*H406,2)</f>
        <v>0</v>
      </c>
      <c r="K406" s="166" t="s">
        <v>149</v>
      </c>
      <c r="L406" s="171"/>
      <c r="M406" s="172" t="s">
        <v>3</v>
      </c>
      <c r="N406" s="173" t="s">
        <v>42</v>
      </c>
      <c r="O406" s="52"/>
      <c r="P406" s="155">
        <f>O406*H406</f>
        <v>0</v>
      </c>
      <c r="Q406" s="155">
        <v>0.04</v>
      </c>
      <c r="R406" s="155">
        <f>Q406*H406</f>
        <v>0.04</v>
      </c>
      <c r="S406" s="155">
        <v>0</v>
      </c>
      <c r="T406" s="156">
        <f>S406*H406</f>
        <v>0</v>
      </c>
      <c r="U406" s="31"/>
      <c r="V406" s="31"/>
      <c r="W406" s="31"/>
      <c r="X406" s="31"/>
      <c r="Y406" s="31"/>
      <c r="Z406" s="31"/>
      <c r="AA406" s="31"/>
      <c r="AB406" s="31"/>
      <c r="AC406" s="31"/>
      <c r="AD406" s="31"/>
      <c r="AE406" s="31"/>
      <c r="AR406" s="157" t="s">
        <v>320</v>
      </c>
      <c r="AT406" s="157" t="s">
        <v>261</v>
      </c>
      <c r="AU406" s="157" t="s">
        <v>78</v>
      </c>
      <c r="AY406" s="16" t="s">
        <v>143</v>
      </c>
      <c r="BE406" s="158">
        <f>IF(N406="základní",J406,0)</f>
        <v>0</v>
      </c>
      <c r="BF406" s="158">
        <f>IF(N406="snížená",J406,0)</f>
        <v>0</v>
      </c>
      <c r="BG406" s="158">
        <f>IF(N406="zákl. přenesená",J406,0)</f>
        <v>0</v>
      </c>
      <c r="BH406" s="158">
        <f>IF(N406="sníž. přenesená",J406,0)</f>
        <v>0</v>
      </c>
      <c r="BI406" s="158">
        <f>IF(N406="nulová",J406,0)</f>
        <v>0</v>
      </c>
      <c r="BJ406" s="16" t="s">
        <v>76</v>
      </c>
      <c r="BK406" s="158">
        <f>ROUND(I406*H406,2)</f>
        <v>0</v>
      </c>
      <c r="BL406" s="16" t="s">
        <v>238</v>
      </c>
      <c r="BM406" s="157" t="s">
        <v>708</v>
      </c>
    </row>
    <row r="407" spans="1:65" s="2" customFormat="1" x14ac:dyDescent="0.2">
      <c r="A407" s="31"/>
      <c r="B407" s="32"/>
      <c r="C407" s="31"/>
      <c r="D407" s="159" t="s">
        <v>152</v>
      </c>
      <c r="E407" s="31"/>
      <c r="F407" s="160" t="s">
        <v>707</v>
      </c>
      <c r="G407" s="31"/>
      <c r="H407" s="31"/>
      <c r="I407" s="85"/>
      <c r="J407" s="31"/>
      <c r="K407" s="31"/>
      <c r="L407" s="32"/>
      <c r="M407" s="161"/>
      <c r="N407" s="162"/>
      <c r="O407" s="52"/>
      <c r="P407" s="52"/>
      <c r="Q407" s="52"/>
      <c r="R407" s="52"/>
      <c r="S407" s="52"/>
      <c r="T407" s="53"/>
      <c r="U407" s="31"/>
      <c r="V407" s="31"/>
      <c r="W407" s="31"/>
      <c r="X407" s="31"/>
      <c r="Y407" s="31"/>
      <c r="Z407" s="31"/>
      <c r="AA407" s="31"/>
      <c r="AB407" s="31"/>
      <c r="AC407" s="31"/>
      <c r="AD407" s="31"/>
      <c r="AE407" s="31"/>
      <c r="AT407" s="16" t="s">
        <v>152</v>
      </c>
      <c r="AU407" s="16" t="s">
        <v>78</v>
      </c>
    </row>
    <row r="408" spans="1:65" s="2" customFormat="1" ht="16.5" customHeight="1" x14ac:dyDescent="0.2">
      <c r="A408" s="31"/>
      <c r="B408" s="145"/>
      <c r="C408" s="164" t="s">
        <v>709</v>
      </c>
      <c r="D408" s="164" t="s">
        <v>261</v>
      </c>
      <c r="E408" s="165" t="s">
        <v>710</v>
      </c>
      <c r="F408" s="166" t="s">
        <v>711</v>
      </c>
      <c r="G408" s="167" t="s">
        <v>221</v>
      </c>
      <c r="H408" s="168">
        <v>1</v>
      </c>
      <c r="I408" s="169"/>
      <c r="J408" s="170">
        <f>ROUND(I408*H408,2)</f>
        <v>0</v>
      </c>
      <c r="K408" s="166" t="s">
        <v>149</v>
      </c>
      <c r="L408" s="171"/>
      <c r="M408" s="172" t="s">
        <v>3</v>
      </c>
      <c r="N408" s="173" t="s">
        <v>42</v>
      </c>
      <c r="O408" s="52"/>
      <c r="P408" s="155">
        <f>O408*H408</f>
        <v>0</v>
      </c>
      <c r="Q408" s="155">
        <v>1.6E-2</v>
      </c>
      <c r="R408" s="155">
        <f>Q408*H408</f>
        <v>1.6E-2</v>
      </c>
      <c r="S408" s="155">
        <v>0</v>
      </c>
      <c r="T408" s="156">
        <f>S408*H408</f>
        <v>0</v>
      </c>
      <c r="U408" s="31"/>
      <c r="V408" s="31"/>
      <c r="W408" s="31"/>
      <c r="X408" s="31"/>
      <c r="Y408" s="31"/>
      <c r="Z408" s="31"/>
      <c r="AA408" s="31"/>
      <c r="AB408" s="31"/>
      <c r="AC408" s="31"/>
      <c r="AD408" s="31"/>
      <c r="AE408" s="31"/>
      <c r="AR408" s="157" t="s">
        <v>320</v>
      </c>
      <c r="AT408" s="157" t="s">
        <v>261</v>
      </c>
      <c r="AU408" s="157" t="s">
        <v>78</v>
      </c>
      <c r="AY408" s="16" t="s">
        <v>143</v>
      </c>
      <c r="BE408" s="158">
        <f>IF(N408="základní",J408,0)</f>
        <v>0</v>
      </c>
      <c r="BF408" s="158">
        <f>IF(N408="snížená",J408,0)</f>
        <v>0</v>
      </c>
      <c r="BG408" s="158">
        <f>IF(N408="zákl. přenesená",J408,0)</f>
        <v>0</v>
      </c>
      <c r="BH408" s="158">
        <f>IF(N408="sníž. přenesená",J408,0)</f>
        <v>0</v>
      </c>
      <c r="BI408" s="158">
        <f>IF(N408="nulová",J408,0)</f>
        <v>0</v>
      </c>
      <c r="BJ408" s="16" t="s">
        <v>76</v>
      </c>
      <c r="BK408" s="158">
        <f>ROUND(I408*H408,2)</f>
        <v>0</v>
      </c>
      <c r="BL408" s="16" t="s">
        <v>238</v>
      </c>
      <c r="BM408" s="157" t="s">
        <v>712</v>
      </c>
    </row>
    <row r="409" spans="1:65" s="2" customFormat="1" x14ac:dyDescent="0.2">
      <c r="A409" s="31"/>
      <c r="B409" s="32"/>
      <c r="C409" s="31"/>
      <c r="D409" s="159" t="s">
        <v>152</v>
      </c>
      <c r="E409" s="31"/>
      <c r="F409" s="160" t="s">
        <v>711</v>
      </c>
      <c r="G409" s="31"/>
      <c r="H409" s="31"/>
      <c r="I409" s="85"/>
      <c r="J409" s="31"/>
      <c r="K409" s="31"/>
      <c r="L409" s="32"/>
      <c r="M409" s="161"/>
      <c r="N409" s="162"/>
      <c r="O409" s="52"/>
      <c r="P409" s="52"/>
      <c r="Q409" s="52"/>
      <c r="R409" s="52"/>
      <c r="S409" s="52"/>
      <c r="T409" s="53"/>
      <c r="U409" s="31"/>
      <c r="V409" s="31"/>
      <c r="W409" s="31"/>
      <c r="X409" s="31"/>
      <c r="Y409" s="31"/>
      <c r="Z409" s="31"/>
      <c r="AA409" s="31"/>
      <c r="AB409" s="31"/>
      <c r="AC409" s="31"/>
      <c r="AD409" s="31"/>
      <c r="AE409" s="31"/>
      <c r="AT409" s="16" t="s">
        <v>152</v>
      </c>
      <c r="AU409" s="16" t="s">
        <v>78</v>
      </c>
    </row>
    <row r="410" spans="1:65" s="2" customFormat="1" ht="16.5" customHeight="1" x14ac:dyDescent="0.2">
      <c r="A410" s="31"/>
      <c r="B410" s="145"/>
      <c r="C410" s="146" t="s">
        <v>713</v>
      </c>
      <c r="D410" s="146" t="s">
        <v>145</v>
      </c>
      <c r="E410" s="147" t="s">
        <v>714</v>
      </c>
      <c r="F410" s="148" t="s">
        <v>715</v>
      </c>
      <c r="G410" s="149" t="s">
        <v>221</v>
      </c>
      <c r="H410" s="150">
        <v>3</v>
      </c>
      <c r="I410" s="151"/>
      <c r="J410" s="152">
        <f>ROUND(I410*H410,2)</f>
        <v>0</v>
      </c>
      <c r="K410" s="148" t="s">
        <v>149</v>
      </c>
      <c r="L410" s="32"/>
      <c r="M410" s="153" t="s">
        <v>3</v>
      </c>
      <c r="N410" s="154" t="s">
        <v>42</v>
      </c>
      <c r="O410" s="52"/>
      <c r="P410" s="155">
        <f>O410*H410</f>
        <v>0</v>
      </c>
      <c r="Q410" s="155">
        <v>0</v>
      </c>
      <c r="R410" s="155">
        <f>Q410*H410</f>
        <v>0</v>
      </c>
      <c r="S410" s="155">
        <v>0</v>
      </c>
      <c r="T410" s="156">
        <f>S410*H410</f>
        <v>0</v>
      </c>
      <c r="U410" s="31"/>
      <c r="V410" s="31"/>
      <c r="W410" s="31"/>
      <c r="X410" s="31"/>
      <c r="Y410" s="31"/>
      <c r="Z410" s="31"/>
      <c r="AA410" s="31"/>
      <c r="AB410" s="31"/>
      <c r="AC410" s="31"/>
      <c r="AD410" s="31"/>
      <c r="AE410" s="31"/>
      <c r="AR410" s="157" t="s">
        <v>238</v>
      </c>
      <c r="AT410" s="157" t="s">
        <v>145</v>
      </c>
      <c r="AU410" s="157" t="s">
        <v>78</v>
      </c>
      <c r="AY410" s="16" t="s">
        <v>143</v>
      </c>
      <c r="BE410" s="158">
        <f>IF(N410="základní",J410,0)</f>
        <v>0</v>
      </c>
      <c r="BF410" s="158">
        <f>IF(N410="snížená",J410,0)</f>
        <v>0</v>
      </c>
      <c r="BG410" s="158">
        <f>IF(N410="zákl. přenesená",J410,0)</f>
        <v>0</v>
      </c>
      <c r="BH410" s="158">
        <f>IF(N410="sníž. přenesená",J410,0)</f>
        <v>0</v>
      </c>
      <c r="BI410" s="158">
        <f>IF(N410="nulová",J410,0)</f>
        <v>0</v>
      </c>
      <c r="BJ410" s="16" t="s">
        <v>76</v>
      </c>
      <c r="BK410" s="158">
        <f>ROUND(I410*H410,2)</f>
        <v>0</v>
      </c>
      <c r="BL410" s="16" t="s">
        <v>238</v>
      </c>
      <c r="BM410" s="157" t="s">
        <v>716</v>
      </c>
    </row>
    <row r="411" spans="1:65" s="2" customFormat="1" ht="19.2" x14ac:dyDescent="0.2">
      <c r="A411" s="31"/>
      <c r="B411" s="32"/>
      <c r="C411" s="31"/>
      <c r="D411" s="159" t="s">
        <v>152</v>
      </c>
      <c r="E411" s="31"/>
      <c r="F411" s="160" t="s">
        <v>717</v>
      </c>
      <c r="G411" s="31"/>
      <c r="H411" s="31"/>
      <c r="I411" s="85"/>
      <c r="J411" s="31"/>
      <c r="K411" s="31"/>
      <c r="L411" s="32"/>
      <c r="M411" s="161"/>
      <c r="N411" s="162"/>
      <c r="O411" s="52"/>
      <c r="P411" s="52"/>
      <c r="Q411" s="52"/>
      <c r="R411" s="52"/>
      <c r="S411" s="52"/>
      <c r="T411" s="53"/>
      <c r="U411" s="31"/>
      <c r="V411" s="31"/>
      <c r="W411" s="31"/>
      <c r="X411" s="31"/>
      <c r="Y411" s="31"/>
      <c r="Z411" s="31"/>
      <c r="AA411" s="31"/>
      <c r="AB411" s="31"/>
      <c r="AC411" s="31"/>
      <c r="AD411" s="31"/>
      <c r="AE411" s="31"/>
      <c r="AT411" s="16" t="s">
        <v>152</v>
      </c>
      <c r="AU411" s="16" t="s">
        <v>78</v>
      </c>
    </row>
    <row r="412" spans="1:65" s="2" customFormat="1" ht="57.6" x14ac:dyDescent="0.2">
      <c r="A412" s="31"/>
      <c r="B412" s="32"/>
      <c r="C412" s="31"/>
      <c r="D412" s="159" t="s">
        <v>154</v>
      </c>
      <c r="E412" s="31"/>
      <c r="F412" s="163" t="s">
        <v>718</v>
      </c>
      <c r="G412" s="31"/>
      <c r="H412" s="31"/>
      <c r="I412" s="85"/>
      <c r="J412" s="31"/>
      <c r="K412" s="31"/>
      <c r="L412" s="32"/>
      <c r="M412" s="161"/>
      <c r="N412" s="162"/>
      <c r="O412" s="52"/>
      <c r="P412" s="52"/>
      <c r="Q412" s="52"/>
      <c r="R412" s="52"/>
      <c r="S412" s="52"/>
      <c r="T412" s="53"/>
      <c r="U412" s="31"/>
      <c r="V412" s="31"/>
      <c r="W412" s="31"/>
      <c r="X412" s="31"/>
      <c r="Y412" s="31"/>
      <c r="Z412" s="31"/>
      <c r="AA412" s="31"/>
      <c r="AB412" s="31"/>
      <c r="AC412" s="31"/>
      <c r="AD412" s="31"/>
      <c r="AE412" s="31"/>
      <c r="AT412" s="16" t="s">
        <v>154</v>
      </c>
      <c r="AU412" s="16" t="s">
        <v>78</v>
      </c>
    </row>
    <row r="413" spans="1:65" s="2" customFormat="1" ht="16.5" customHeight="1" x14ac:dyDescent="0.2">
      <c r="A413" s="31"/>
      <c r="B413" s="145"/>
      <c r="C413" s="164" t="s">
        <v>719</v>
      </c>
      <c r="D413" s="164" t="s">
        <v>261</v>
      </c>
      <c r="E413" s="165" t="s">
        <v>720</v>
      </c>
      <c r="F413" s="166" t="s">
        <v>721</v>
      </c>
      <c r="G413" s="167" t="s">
        <v>148</v>
      </c>
      <c r="H413" s="168">
        <v>10.3</v>
      </c>
      <c r="I413" s="169"/>
      <c r="J413" s="170">
        <f>ROUND(I413*H413,2)</f>
        <v>0</v>
      </c>
      <c r="K413" s="166" t="s">
        <v>149</v>
      </c>
      <c r="L413" s="171"/>
      <c r="M413" s="172" t="s">
        <v>3</v>
      </c>
      <c r="N413" s="173" t="s">
        <v>42</v>
      </c>
      <c r="O413" s="52"/>
      <c r="P413" s="155">
        <f>O413*H413</f>
        <v>0</v>
      </c>
      <c r="Q413" s="155">
        <v>1.8E-3</v>
      </c>
      <c r="R413" s="155">
        <f>Q413*H413</f>
        <v>1.8540000000000001E-2</v>
      </c>
      <c r="S413" s="155">
        <v>0</v>
      </c>
      <c r="T413" s="156">
        <f>S413*H413</f>
        <v>0</v>
      </c>
      <c r="U413" s="31"/>
      <c r="V413" s="31"/>
      <c r="W413" s="31"/>
      <c r="X413" s="31"/>
      <c r="Y413" s="31"/>
      <c r="Z413" s="31"/>
      <c r="AA413" s="31"/>
      <c r="AB413" s="31"/>
      <c r="AC413" s="31"/>
      <c r="AD413" s="31"/>
      <c r="AE413" s="31"/>
      <c r="AR413" s="157" t="s">
        <v>320</v>
      </c>
      <c r="AT413" s="157" t="s">
        <v>261</v>
      </c>
      <c r="AU413" s="157" t="s">
        <v>78</v>
      </c>
      <c r="AY413" s="16" t="s">
        <v>143</v>
      </c>
      <c r="BE413" s="158">
        <f>IF(N413="základní",J413,0)</f>
        <v>0</v>
      </c>
      <c r="BF413" s="158">
        <f>IF(N413="snížená",J413,0)</f>
        <v>0</v>
      </c>
      <c r="BG413" s="158">
        <f>IF(N413="zákl. přenesená",J413,0)</f>
        <v>0</v>
      </c>
      <c r="BH413" s="158">
        <f>IF(N413="sníž. přenesená",J413,0)</f>
        <v>0</v>
      </c>
      <c r="BI413" s="158">
        <f>IF(N413="nulová",J413,0)</f>
        <v>0</v>
      </c>
      <c r="BJ413" s="16" t="s">
        <v>76</v>
      </c>
      <c r="BK413" s="158">
        <f>ROUND(I413*H413,2)</f>
        <v>0</v>
      </c>
      <c r="BL413" s="16" t="s">
        <v>238</v>
      </c>
      <c r="BM413" s="157" t="s">
        <v>722</v>
      </c>
    </row>
    <row r="414" spans="1:65" s="2" customFormat="1" x14ac:dyDescent="0.2">
      <c r="A414" s="31"/>
      <c r="B414" s="32"/>
      <c r="C414" s="31"/>
      <c r="D414" s="159" t="s">
        <v>152</v>
      </c>
      <c r="E414" s="31"/>
      <c r="F414" s="160" t="s">
        <v>721</v>
      </c>
      <c r="G414" s="31"/>
      <c r="H414" s="31"/>
      <c r="I414" s="85"/>
      <c r="J414" s="31"/>
      <c r="K414" s="31"/>
      <c r="L414" s="32"/>
      <c r="M414" s="161"/>
      <c r="N414" s="162"/>
      <c r="O414" s="52"/>
      <c r="P414" s="52"/>
      <c r="Q414" s="52"/>
      <c r="R414" s="52"/>
      <c r="S414" s="52"/>
      <c r="T414" s="53"/>
      <c r="U414" s="31"/>
      <c r="V414" s="31"/>
      <c r="W414" s="31"/>
      <c r="X414" s="31"/>
      <c r="Y414" s="31"/>
      <c r="Z414" s="31"/>
      <c r="AA414" s="31"/>
      <c r="AB414" s="31"/>
      <c r="AC414" s="31"/>
      <c r="AD414" s="31"/>
      <c r="AE414" s="31"/>
      <c r="AT414" s="16" t="s">
        <v>152</v>
      </c>
      <c r="AU414" s="16" t="s">
        <v>78</v>
      </c>
    </row>
    <row r="415" spans="1:65" s="2" customFormat="1" ht="16.5" customHeight="1" x14ac:dyDescent="0.2">
      <c r="A415" s="31"/>
      <c r="B415" s="145"/>
      <c r="C415" s="146" t="s">
        <v>723</v>
      </c>
      <c r="D415" s="146" t="s">
        <v>145</v>
      </c>
      <c r="E415" s="147" t="s">
        <v>724</v>
      </c>
      <c r="F415" s="148" t="s">
        <v>725</v>
      </c>
      <c r="G415" s="149" t="s">
        <v>221</v>
      </c>
      <c r="H415" s="150">
        <v>1</v>
      </c>
      <c r="I415" s="151"/>
      <c r="J415" s="152">
        <f>ROUND(I415*H415,2)</f>
        <v>0</v>
      </c>
      <c r="K415" s="148" t="s">
        <v>149</v>
      </c>
      <c r="L415" s="32"/>
      <c r="M415" s="153" t="s">
        <v>3</v>
      </c>
      <c r="N415" s="154" t="s">
        <v>42</v>
      </c>
      <c r="O415" s="52"/>
      <c r="P415" s="155">
        <f>O415*H415</f>
        <v>0</v>
      </c>
      <c r="Q415" s="155">
        <v>0</v>
      </c>
      <c r="R415" s="155">
        <f>Q415*H415</f>
        <v>0</v>
      </c>
      <c r="S415" s="155">
        <v>0</v>
      </c>
      <c r="T415" s="156">
        <f>S415*H415</f>
        <v>0</v>
      </c>
      <c r="U415" s="31"/>
      <c r="V415" s="31"/>
      <c r="W415" s="31"/>
      <c r="X415" s="31"/>
      <c r="Y415" s="31"/>
      <c r="Z415" s="31"/>
      <c r="AA415" s="31"/>
      <c r="AB415" s="31"/>
      <c r="AC415" s="31"/>
      <c r="AD415" s="31"/>
      <c r="AE415" s="31"/>
      <c r="AR415" s="157" t="s">
        <v>238</v>
      </c>
      <c r="AT415" s="157" t="s">
        <v>145</v>
      </c>
      <c r="AU415" s="157" t="s">
        <v>78</v>
      </c>
      <c r="AY415" s="16" t="s">
        <v>143</v>
      </c>
      <c r="BE415" s="158">
        <f>IF(N415="základní",J415,0)</f>
        <v>0</v>
      </c>
      <c r="BF415" s="158">
        <f>IF(N415="snížená",J415,0)</f>
        <v>0</v>
      </c>
      <c r="BG415" s="158">
        <f>IF(N415="zákl. přenesená",J415,0)</f>
        <v>0</v>
      </c>
      <c r="BH415" s="158">
        <f>IF(N415="sníž. přenesená",J415,0)</f>
        <v>0</v>
      </c>
      <c r="BI415" s="158">
        <f>IF(N415="nulová",J415,0)</f>
        <v>0</v>
      </c>
      <c r="BJ415" s="16" t="s">
        <v>76</v>
      </c>
      <c r="BK415" s="158">
        <f>ROUND(I415*H415,2)</f>
        <v>0</v>
      </c>
      <c r="BL415" s="16" t="s">
        <v>238</v>
      </c>
      <c r="BM415" s="157" t="s">
        <v>726</v>
      </c>
    </row>
    <row r="416" spans="1:65" s="2" customFormat="1" ht="19.2" x14ac:dyDescent="0.2">
      <c r="A416" s="31"/>
      <c r="B416" s="32"/>
      <c r="C416" s="31"/>
      <c r="D416" s="159" t="s">
        <v>152</v>
      </c>
      <c r="E416" s="31"/>
      <c r="F416" s="160" t="s">
        <v>727</v>
      </c>
      <c r="G416" s="31"/>
      <c r="H416" s="31"/>
      <c r="I416" s="85"/>
      <c r="J416" s="31"/>
      <c r="K416" s="31"/>
      <c r="L416" s="32"/>
      <c r="M416" s="161"/>
      <c r="N416" s="162"/>
      <c r="O416" s="52"/>
      <c r="P416" s="52"/>
      <c r="Q416" s="52"/>
      <c r="R416" s="52"/>
      <c r="S416" s="52"/>
      <c r="T416" s="53"/>
      <c r="U416" s="31"/>
      <c r="V416" s="31"/>
      <c r="W416" s="31"/>
      <c r="X416" s="31"/>
      <c r="Y416" s="31"/>
      <c r="Z416" s="31"/>
      <c r="AA416" s="31"/>
      <c r="AB416" s="31"/>
      <c r="AC416" s="31"/>
      <c r="AD416" s="31"/>
      <c r="AE416" s="31"/>
      <c r="AT416" s="16" t="s">
        <v>152</v>
      </c>
      <c r="AU416" s="16" t="s">
        <v>78</v>
      </c>
    </row>
    <row r="417" spans="1:65" s="2" customFormat="1" ht="57.6" x14ac:dyDescent="0.2">
      <c r="A417" s="31"/>
      <c r="B417" s="32"/>
      <c r="C417" s="31"/>
      <c r="D417" s="159" t="s">
        <v>154</v>
      </c>
      <c r="E417" s="31"/>
      <c r="F417" s="163" t="s">
        <v>718</v>
      </c>
      <c r="G417" s="31"/>
      <c r="H417" s="31"/>
      <c r="I417" s="85"/>
      <c r="J417" s="31"/>
      <c r="K417" s="31"/>
      <c r="L417" s="32"/>
      <c r="M417" s="161"/>
      <c r="N417" s="162"/>
      <c r="O417" s="52"/>
      <c r="P417" s="52"/>
      <c r="Q417" s="52"/>
      <c r="R417" s="52"/>
      <c r="S417" s="52"/>
      <c r="T417" s="53"/>
      <c r="U417" s="31"/>
      <c r="V417" s="31"/>
      <c r="W417" s="31"/>
      <c r="X417" s="31"/>
      <c r="Y417" s="31"/>
      <c r="Z417" s="31"/>
      <c r="AA417" s="31"/>
      <c r="AB417" s="31"/>
      <c r="AC417" s="31"/>
      <c r="AD417" s="31"/>
      <c r="AE417" s="31"/>
      <c r="AT417" s="16" t="s">
        <v>154</v>
      </c>
      <c r="AU417" s="16" t="s">
        <v>78</v>
      </c>
    </row>
    <row r="418" spans="1:65" s="2" customFormat="1" ht="16.5" customHeight="1" x14ac:dyDescent="0.2">
      <c r="A418" s="31"/>
      <c r="B418" s="145"/>
      <c r="C418" s="146" t="s">
        <v>728</v>
      </c>
      <c r="D418" s="146" t="s">
        <v>145</v>
      </c>
      <c r="E418" s="147" t="s">
        <v>729</v>
      </c>
      <c r="F418" s="148" t="s">
        <v>730</v>
      </c>
      <c r="G418" s="149" t="s">
        <v>221</v>
      </c>
      <c r="H418" s="150">
        <v>1</v>
      </c>
      <c r="I418" s="151"/>
      <c r="J418" s="152">
        <f>ROUND(I418*H418,2)</f>
        <v>0</v>
      </c>
      <c r="K418" s="148" t="s">
        <v>149</v>
      </c>
      <c r="L418" s="32"/>
      <c r="M418" s="153" t="s">
        <v>3</v>
      </c>
      <c r="N418" s="154" t="s">
        <v>42</v>
      </c>
      <c r="O418" s="52"/>
      <c r="P418" s="155">
        <f>O418*H418</f>
        <v>0</v>
      </c>
      <c r="Q418" s="155">
        <v>0</v>
      </c>
      <c r="R418" s="155">
        <f>Q418*H418</f>
        <v>0</v>
      </c>
      <c r="S418" s="155">
        <v>0</v>
      </c>
      <c r="T418" s="156">
        <f>S418*H418</f>
        <v>0</v>
      </c>
      <c r="U418" s="31"/>
      <c r="V418" s="31"/>
      <c r="W418" s="31"/>
      <c r="X418" s="31"/>
      <c r="Y418" s="31"/>
      <c r="Z418" s="31"/>
      <c r="AA418" s="31"/>
      <c r="AB418" s="31"/>
      <c r="AC418" s="31"/>
      <c r="AD418" s="31"/>
      <c r="AE418" s="31"/>
      <c r="AR418" s="157" t="s">
        <v>238</v>
      </c>
      <c r="AT418" s="157" t="s">
        <v>145</v>
      </c>
      <c r="AU418" s="157" t="s">
        <v>78</v>
      </c>
      <c r="AY418" s="16" t="s">
        <v>143</v>
      </c>
      <c r="BE418" s="158">
        <f>IF(N418="základní",J418,0)</f>
        <v>0</v>
      </c>
      <c r="BF418" s="158">
        <f>IF(N418="snížená",J418,0)</f>
        <v>0</v>
      </c>
      <c r="BG418" s="158">
        <f>IF(N418="zákl. přenesená",J418,0)</f>
        <v>0</v>
      </c>
      <c r="BH418" s="158">
        <f>IF(N418="sníž. přenesená",J418,0)</f>
        <v>0</v>
      </c>
      <c r="BI418" s="158">
        <f>IF(N418="nulová",J418,0)</f>
        <v>0</v>
      </c>
      <c r="BJ418" s="16" t="s">
        <v>76</v>
      </c>
      <c r="BK418" s="158">
        <f>ROUND(I418*H418,2)</f>
        <v>0</v>
      </c>
      <c r="BL418" s="16" t="s">
        <v>238</v>
      </c>
      <c r="BM418" s="157" t="s">
        <v>731</v>
      </c>
    </row>
    <row r="419" spans="1:65" s="2" customFormat="1" ht="19.2" x14ac:dyDescent="0.2">
      <c r="A419" s="31"/>
      <c r="B419" s="32"/>
      <c r="C419" s="31"/>
      <c r="D419" s="159" t="s">
        <v>152</v>
      </c>
      <c r="E419" s="31"/>
      <c r="F419" s="160" t="s">
        <v>732</v>
      </c>
      <c r="G419" s="31"/>
      <c r="H419" s="31"/>
      <c r="I419" s="85"/>
      <c r="J419" s="31"/>
      <c r="K419" s="31"/>
      <c r="L419" s="32"/>
      <c r="M419" s="161"/>
      <c r="N419" s="162"/>
      <c r="O419" s="52"/>
      <c r="P419" s="52"/>
      <c r="Q419" s="52"/>
      <c r="R419" s="52"/>
      <c r="S419" s="52"/>
      <c r="T419" s="53"/>
      <c r="U419" s="31"/>
      <c r="V419" s="31"/>
      <c r="W419" s="31"/>
      <c r="X419" s="31"/>
      <c r="Y419" s="31"/>
      <c r="Z419" s="31"/>
      <c r="AA419" s="31"/>
      <c r="AB419" s="31"/>
      <c r="AC419" s="31"/>
      <c r="AD419" s="31"/>
      <c r="AE419" s="31"/>
      <c r="AT419" s="16" t="s">
        <v>152</v>
      </c>
      <c r="AU419" s="16" t="s">
        <v>78</v>
      </c>
    </row>
    <row r="420" spans="1:65" s="2" customFormat="1" ht="57.6" x14ac:dyDescent="0.2">
      <c r="A420" s="31"/>
      <c r="B420" s="32"/>
      <c r="C420" s="31"/>
      <c r="D420" s="159" t="s">
        <v>154</v>
      </c>
      <c r="E420" s="31"/>
      <c r="F420" s="163" t="s">
        <v>718</v>
      </c>
      <c r="G420" s="31"/>
      <c r="H420" s="31"/>
      <c r="I420" s="85"/>
      <c r="J420" s="31"/>
      <c r="K420" s="31"/>
      <c r="L420" s="32"/>
      <c r="M420" s="161"/>
      <c r="N420" s="162"/>
      <c r="O420" s="52"/>
      <c r="P420" s="52"/>
      <c r="Q420" s="52"/>
      <c r="R420" s="52"/>
      <c r="S420" s="52"/>
      <c r="T420" s="53"/>
      <c r="U420" s="31"/>
      <c r="V420" s="31"/>
      <c r="W420" s="31"/>
      <c r="X420" s="31"/>
      <c r="Y420" s="31"/>
      <c r="Z420" s="31"/>
      <c r="AA420" s="31"/>
      <c r="AB420" s="31"/>
      <c r="AC420" s="31"/>
      <c r="AD420" s="31"/>
      <c r="AE420" s="31"/>
      <c r="AT420" s="16" t="s">
        <v>154</v>
      </c>
      <c r="AU420" s="16" t="s">
        <v>78</v>
      </c>
    </row>
    <row r="421" spans="1:65" s="2" customFormat="1" ht="16.5" customHeight="1" x14ac:dyDescent="0.2">
      <c r="A421" s="31"/>
      <c r="B421" s="145"/>
      <c r="C421" s="146" t="s">
        <v>733</v>
      </c>
      <c r="D421" s="146" t="s">
        <v>145</v>
      </c>
      <c r="E421" s="147" t="s">
        <v>734</v>
      </c>
      <c r="F421" s="148" t="s">
        <v>1170</v>
      </c>
      <c r="G421" s="149" t="s">
        <v>3</v>
      </c>
      <c r="H421" s="150">
        <v>1</v>
      </c>
      <c r="I421" s="151"/>
      <c r="J421" s="152">
        <f>ROUND(I421*H421,2)</f>
        <v>0</v>
      </c>
      <c r="K421" s="148" t="s">
        <v>3</v>
      </c>
      <c r="L421" s="32"/>
      <c r="M421" s="153" t="s">
        <v>3</v>
      </c>
      <c r="N421" s="154" t="s">
        <v>42</v>
      </c>
      <c r="O421" s="52"/>
      <c r="P421" s="155">
        <f>O421*H421</f>
        <v>0</v>
      </c>
      <c r="Q421" s="155">
        <v>0</v>
      </c>
      <c r="R421" s="155">
        <f>Q421*H421</f>
        <v>0</v>
      </c>
      <c r="S421" s="155">
        <v>0</v>
      </c>
      <c r="T421" s="156">
        <f>S421*H421</f>
        <v>0</v>
      </c>
      <c r="U421" s="31"/>
      <c r="V421" s="31"/>
      <c r="W421" s="31"/>
      <c r="X421" s="31"/>
      <c r="Y421" s="31"/>
      <c r="Z421" s="31"/>
      <c r="AA421" s="31"/>
      <c r="AB421" s="31"/>
      <c r="AC421" s="31"/>
      <c r="AD421" s="31"/>
      <c r="AE421" s="31"/>
      <c r="AR421" s="157" t="s">
        <v>238</v>
      </c>
      <c r="AT421" s="157" t="s">
        <v>145</v>
      </c>
      <c r="AU421" s="157" t="s">
        <v>78</v>
      </c>
      <c r="AY421" s="16" t="s">
        <v>143</v>
      </c>
      <c r="BE421" s="158">
        <f>IF(N421="základní",J421,0)</f>
        <v>0</v>
      </c>
      <c r="BF421" s="158">
        <f>IF(N421="snížená",J421,0)</f>
        <v>0</v>
      </c>
      <c r="BG421" s="158">
        <f>IF(N421="zákl. přenesená",J421,0)</f>
        <v>0</v>
      </c>
      <c r="BH421" s="158">
        <f>IF(N421="sníž. přenesená",J421,0)</f>
        <v>0</v>
      </c>
      <c r="BI421" s="158">
        <f>IF(N421="nulová",J421,0)</f>
        <v>0</v>
      </c>
      <c r="BJ421" s="16" t="s">
        <v>76</v>
      </c>
      <c r="BK421" s="158">
        <f>ROUND(I421*H421,2)</f>
        <v>0</v>
      </c>
      <c r="BL421" s="16" t="s">
        <v>238</v>
      </c>
      <c r="BM421" s="157" t="s">
        <v>735</v>
      </c>
    </row>
    <row r="422" spans="1:65" s="2" customFormat="1" x14ac:dyDescent="0.2">
      <c r="A422" s="31"/>
      <c r="B422" s="32"/>
      <c r="C422" s="31"/>
      <c r="D422" s="159" t="s">
        <v>152</v>
      </c>
      <c r="E422" s="31"/>
      <c r="F422" s="160"/>
      <c r="G422" s="31"/>
      <c r="H422" s="31"/>
      <c r="I422" s="85"/>
      <c r="J422" s="31"/>
      <c r="K422" s="31"/>
      <c r="L422" s="32"/>
      <c r="M422" s="161"/>
      <c r="N422" s="162"/>
      <c r="O422" s="52"/>
      <c r="P422" s="52"/>
      <c r="Q422" s="52"/>
      <c r="R422" s="52"/>
      <c r="S422" s="52"/>
      <c r="T422" s="53"/>
      <c r="U422" s="31"/>
      <c r="V422" s="31"/>
      <c r="W422" s="31"/>
      <c r="X422" s="31"/>
      <c r="Y422" s="31"/>
      <c r="Z422" s="31"/>
      <c r="AA422" s="31"/>
      <c r="AB422" s="31"/>
      <c r="AC422" s="31"/>
      <c r="AD422" s="31"/>
      <c r="AE422" s="31"/>
      <c r="AT422" s="16" t="s">
        <v>152</v>
      </c>
      <c r="AU422" s="16" t="s">
        <v>78</v>
      </c>
    </row>
    <row r="423" spans="1:65" s="2" customFormat="1" ht="16.5" customHeight="1" x14ac:dyDescent="0.2">
      <c r="A423" s="31"/>
      <c r="B423" s="145"/>
      <c r="C423" s="146" t="s">
        <v>736</v>
      </c>
      <c r="D423" s="146" t="s">
        <v>145</v>
      </c>
      <c r="E423" s="147" t="s">
        <v>737</v>
      </c>
      <c r="F423" s="148" t="s">
        <v>738</v>
      </c>
      <c r="G423" s="149" t="s">
        <v>221</v>
      </c>
      <c r="H423" s="150">
        <v>7</v>
      </c>
      <c r="I423" s="151"/>
      <c r="J423" s="152">
        <f>ROUND(I423*H423,2)</f>
        <v>0</v>
      </c>
      <c r="K423" s="148" t="s">
        <v>3</v>
      </c>
      <c r="L423" s="32"/>
      <c r="M423" s="153" t="s">
        <v>3</v>
      </c>
      <c r="N423" s="154" t="s">
        <v>42</v>
      </c>
      <c r="O423" s="52"/>
      <c r="P423" s="155">
        <f>O423*H423</f>
        <v>0</v>
      </c>
      <c r="Q423" s="155">
        <v>0</v>
      </c>
      <c r="R423" s="155">
        <f>Q423*H423</f>
        <v>0</v>
      </c>
      <c r="S423" s="155">
        <v>0</v>
      </c>
      <c r="T423" s="156">
        <f>S423*H423</f>
        <v>0</v>
      </c>
      <c r="U423" s="31"/>
      <c r="V423" s="31"/>
      <c r="W423" s="31"/>
      <c r="X423" s="31"/>
      <c r="Y423" s="31"/>
      <c r="Z423" s="31"/>
      <c r="AA423" s="31"/>
      <c r="AB423" s="31"/>
      <c r="AC423" s="31"/>
      <c r="AD423" s="31"/>
      <c r="AE423" s="31"/>
      <c r="AR423" s="157" t="s">
        <v>238</v>
      </c>
      <c r="AT423" s="157" t="s">
        <v>145</v>
      </c>
      <c r="AU423" s="157" t="s">
        <v>78</v>
      </c>
      <c r="AY423" s="16" t="s">
        <v>143</v>
      </c>
      <c r="BE423" s="158">
        <f>IF(N423="základní",J423,0)</f>
        <v>0</v>
      </c>
      <c r="BF423" s="158">
        <f>IF(N423="snížená",J423,0)</f>
        <v>0</v>
      </c>
      <c r="BG423" s="158">
        <f>IF(N423="zákl. přenesená",J423,0)</f>
        <v>0</v>
      </c>
      <c r="BH423" s="158">
        <f>IF(N423="sníž. přenesená",J423,0)</f>
        <v>0</v>
      </c>
      <c r="BI423" s="158">
        <f>IF(N423="nulová",J423,0)</f>
        <v>0</v>
      </c>
      <c r="BJ423" s="16" t="s">
        <v>76</v>
      </c>
      <c r="BK423" s="158">
        <f>ROUND(I423*H423,2)</f>
        <v>0</v>
      </c>
      <c r="BL423" s="16" t="s">
        <v>238</v>
      </c>
      <c r="BM423" s="157" t="s">
        <v>739</v>
      </c>
    </row>
    <row r="424" spans="1:65" s="2" customFormat="1" x14ac:dyDescent="0.2">
      <c r="A424" s="31"/>
      <c r="B424" s="32"/>
      <c r="C424" s="31"/>
      <c r="D424" s="159" t="s">
        <v>152</v>
      </c>
      <c r="E424" s="31"/>
      <c r="F424" s="160" t="s">
        <v>740</v>
      </c>
      <c r="G424" s="31"/>
      <c r="H424" s="31"/>
      <c r="I424" s="85"/>
      <c r="J424" s="31"/>
      <c r="K424" s="31"/>
      <c r="L424" s="32"/>
      <c r="M424" s="161"/>
      <c r="N424" s="162"/>
      <c r="O424" s="52"/>
      <c r="P424" s="52"/>
      <c r="Q424" s="52"/>
      <c r="R424" s="52"/>
      <c r="S424" s="52"/>
      <c r="T424" s="53"/>
      <c r="U424" s="31"/>
      <c r="V424" s="31"/>
      <c r="W424" s="31"/>
      <c r="X424" s="31"/>
      <c r="Y424" s="31"/>
      <c r="Z424" s="31"/>
      <c r="AA424" s="31"/>
      <c r="AB424" s="31"/>
      <c r="AC424" s="31"/>
      <c r="AD424" s="31"/>
      <c r="AE424" s="31"/>
      <c r="AT424" s="16" t="s">
        <v>152</v>
      </c>
      <c r="AU424" s="16" t="s">
        <v>78</v>
      </c>
    </row>
    <row r="425" spans="1:65" s="2" customFormat="1" ht="57.6" x14ac:dyDescent="0.2">
      <c r="A425" s="31"/>
      <c r="B425" s="32"/>
      <c r="C425" s="31"/>
      <c r="D425" s="159" t="s">
        <v>154</v>
      </c>
      <c r="E425" s="31"/>
      <c r="F425" s="163" t="s">
        <v>718</v>
      </c>
      <c r="G425" s="31"/>
      <c r="H425" s="31"/>
      <c r="I425" s="85"/>
      <c r="J425" s="31"/>
      <c r="K425" s="31"/>
      <c r="L425" s="32"/>
      <c r="M425" s="161"/>
      <c r="N425" s="162"/>
      <c r="O425" s="52"/>
      <c r="P425" s="52"/>
      <c r="Q425" s="52"/>
      <c r="R425" s="52"/>
      <c r="S425" s="52"/>
      <c r="T425" s="53"/>
      <c r="U425" s="31"/>
      <c r="V425" s="31"/>
      <c r="W425" s="31"/>
      <c r="X425" s="31"/>
      <c r="Y425" s="31"/>
      <c r="Z425" s="31"/>
      <c r="AA425" s="31"/>
      <c r="AB425" s="31"/>
      <c r="AC425" s="31"/>
      <c r="AD425" s="31"/>
      <c r="AE425" s="31"/>
      <c r="AT425" s="16" t="s">
        <v>154</v>
      </c>
      <c r="AU425" s="16" t="s">
        <v>78</v>
      </c>
    </row>
    <row r="426" spans="1:65" s="2" customFormat="1" ht="16.5" customHeight="1" x14ac:dyDescent="0.2">
      <c r="A426" s="31"/>
      <c r="B426" s="145"/>
      <c r="C426" s="164" t="s">
        <v>741</v>
      </c>
      <c r="D426" s="164" t="s">
        <v>261</v>
      </c>
      <c r="E426" s="165" t="s">
        <v>742</v>
      </c>
      <c r="F426" s="166" t="s">
        <v>743</v>
      </c>
      <c r="G426" s="167" t="s">
        <v>148</v>
      </c>
      <c r="H426" s="168">
        <v>18.899999999999999</v>
      </c>
      <c r="I426" s="169"/>
      <c r="J426" s="170">
        <f>ROUND(I426*H426,2)</f>
        <v>0</v>
      </c>
      <c r="K426" s="166" t="s">
        <v>3</v>
      </c>
      <c r="L426" s="171"/>
      <c r="M426" s="172" t="s">
        <v>3</v>
      </c>
      <c r="N426" s="173" t="s">
        <v>42</v>
      </c>
      <c r="O426" s="52"/>
      <c r="P426" s="155">
        <f>O426*H426</f>
        <v>0</v>
      </c>
      <c r="Q426" s="155">
        <v>8.0000000000000002E-3</v>
      </c>
      <c r="R426" s="155">
        <f>Q426*H426</f>
        <v>0.1512</v>
      </c>
      <c r="S426" s="155">
        <v>0</v>
      </c>
      <c r="T426" s="156">
        <f>S426*H426</f>
        <v>0</v>
      </c>
      <c r="U426" s="31"/>
      <c r="V426" s="31"/>
      <c r="W426" s="31"/>
      <c r="X426" s="31"/>
      <c r="Y426" s="31"/>
      <c r="Z426" s="31"/>
      <c r="AA426" s="31"/>
      <c r="AB426" s="31"/>
      <c r="AC426" s="31"/>
      <c r="AD426" s="31"/>
      <c r="AE426" s="31"/>
      <c r="AR426" s="157" t="s">
        <v>320</v>
      </c>
      <c r="AT426" s="157" t="s">
        <v>261</v>
      </c>
      <c r="AU426" s="157" t="s">
        <v>78</v>
      </c>
      <c r="AY426" s="16" t="s">
        <v>143</v>
      </c>
      <c r="BE426" s="158">
        <f>IF(N426="základní",J426,0)</f>
        <v>0</v>
      </c>
      <c r="BF426" s="158">
        <f>IF(N426="snížená",J426,0)</f>
        <v>0</v>
      </c>
      <c r="BG426" s="158">
        <f>IF(N426="zákl. přenesená",J426,0)</f>
        <v>0</v>
      </c>
      <c r="BH426" s="158">
        <f>IF(N426="sníž. přenesená",J426,0)</f>
        <v>0</v>
      </c>
      <c r="BI426" s="158">
        <f>IF(N426="nulová",J426,0)</f>
        <v>0</v>
      </c>
      <c r="BJ426" s="16" t="s">
        <v>76</v>
      </c>
      <c r="BK426" s="158">
        <f>ROUND(I426*H426,2)</f>
        <v>0</v>
      </c>
      <c r="BL426" s="16" t="s">
        <v>238</v>
      </c>
      <c r="BM426" s="157" t="s">
        <v>744</v>
      </c>
    </row>
    <row r="427" spans="1:65" s="2" customFormat="1" x14ac:dyDescent="0.2">
      <c r="A427" s="31"/>
      <c r="B427" s="32"/>
      <c r="C427" s="31"/>
      <c r="D427" s="159" t="s">
        <v>152</v>
      </c>
      <c r="E427" s="31"/>
      <c r="F427" s="160" t="s">
        <v>745</v>
      </c>
      <c r="G427" s="31"/>
      <c r="H427" s="31"/>
      <c r="I427" s="85"/>
      <c r="J427" s="31"/>
      <c r="K427" s="31"/>
      <c r="L427" s="32"/>
      <c r="M427" s="161"/>
      <c r="N427" s="162"/>
      <c r="O427" s="52"/>
      <c r="P427" s="52"/>
      <c r="Q427" s="52"/>
      <c r="R427" s="52"/>
      <c r="S427" s="52"/>
      <c r="T427" s="53"/>
      <c r="U427" s="31"/>
      <c r="V427" s="31"/>
      <c r="W427" s="31"/>
      <c r="X427" s="31"/>
      <c r="Y427" s="31"/>
      <c r="Z427" s="31"/>
      <c r="AA427" s="31"/>
      <c r="AB427" s="31"/>
      <c r="AC427" s="31"/>
      <c r="AD427" s="31"/>
      <c r="AE427" s="31"/>
      <c r="AT427" s="16" t="s">
        <v>152</v>
      </c>
      <c r="AU427" s="16" t="s">
        <v>78</v>
      </c>
    </row>
    <row r="428" spans="1:65" s="12" customFormat="1" ht="22.95" customHeight="1" x14ac:dyDescent="0.25">
      <c r="B428" s="132"/>
      <c r="D428" s="133" t="s">
        <v>70</v>
      </c>
      <c r="E428" s="143" t="s">
        <v>746</v>
      </c>
      <c r="F428" s="143" t="s">
        <v>747</v>
      </c>
      <c r="I428" s="135"/>
      <c r="J428" s="144">
        <f>BK428</f>
        <v>0</v>
      </c>
      <c r="L428" s="132"/>
      <c r="M428" s="137"/>
      <c r="N428" s="138"/>
      <c r="O428" s="138"/>
      <c r="P428" s="139">
        <f>SUM(P429:P449)</f>
        <v>0</v>
      </c>
      <c r="Q428" s="138"/>
      <c r="R428" s="139">
        <f>SUM(R429:R449)</f>
        <v>0.57706465000000007</v>
      </c>
      <c r="S428" s="138"/>
      <c r="T428" s="140">
        <f>SUM(T429:T449)</f>
        <v>0.05</v>
      </c>
      <c r="AR428" s="133" t="s">
        <v>78</v>
      </c>
      <c r="AT428" s="141" t="s">
        <v>70</v>
      </c>
      <c r="AU428" s="141" t="s">
        <v>76</v>
      </c>
      <c r="AY428" s="133" t="s">
        <v>143</v>
      </c>
      <c r="BK428" s="142">
        <f>SUM(BK429:BK449)</f>
        <v>0</v>
      </c>
    </row>
    <row r="429" spans="1:65" s="2" customFormat="1" ht="16.5" customHeight="1" x14ac:dyDescent="0.2">
      <c r="A429" s="31"/>
      <c r="B429" s="145"/>
      <c r="C429" s="146" t="s">
        <v>748</v>
      </c>
      <c r="D429" s="146" t="s">
        <v>145</v>
      </c>
      <c r="E429" s="147" t="s">
        <v>749</v>
      </c>
      <c r="F429" s="148" t="s">
        <v>750</v>
      </c>
      <c r="G429" s="149" t="s">
        <v>184</v>
      </c>
      <c r="H429" s="150">
        <v>17.945</v>
      </c>
      <c r="I429" s="151"/>
      <c r="J429" s="152">
        <f>ROUND(I429*H429,2)</f>
        <v>0</v>
      </c>
      <c r="K429" s="148" t="s">
        <v>149</v>
      </c>
      <c r="L429" s="32"/>
      <c r="M429" s="153" t="s">
        <v>3</v>
      </c>
      <c r="N429" s="154" t="s">
        <v>42</v>
      </c>
      <c r="O429" s="52"/>
      <c r="P429" s="155">
        <f>O429*H429</f>
        <v>0</v>
      </c>
      <c r="Q429" s="155">
        <v>5.0000000000000002E-5</v>
      </c>
      <c r="R429" s="155">
        <f>Q429*H429</f>
        <v>8.9725000000000004E-4</v>
      </c>
      <c r="S429" s="155">
        <v>0</v>
      </c>
      <c r="T429" s="156">
        <f>S429*H429</f>
        <v>0</v>
      </c>
      <c r="U429" s="31"/>
      <c r="V429" s="31"/>
      <c r="W429" s="31"/>
      <c r="X429" s="31"/>
      <c r="Y429" s="31"/>
      <c r="Z429" s="31"/>
      <c r="AA429" s="31"/>
      <c r="AB429" s="31"/>
      <c r="AC429" s="31"/>
      <c r="AD429" s="31"/>
      <c r="AE429" s="31"/>
      <c r="AR429" s="157" t="s">
        <v>238</v>
      </c>
      <c r="AT429" s="157" t="s">
        <v>145</v>
      </c>
      <c r="AU429" s="157" t="s">
        <v>78</v>
      </c>
      <c r="AY429" s="16" t="s">
        <v>143</v>
      </c>
      <c r="BE429" s="158">
        <f>IF(N429="základní",J429,0)</f>
        <v>0</v>
      </c>
      <c r="BF429" s="158">
        <f>IF(N429="snížená",J429,0)</f>
        <v>0</v>
      </c>
      <c r="BG429" s="158">
        <f>IF(N429="zákl. přenesená",J429,0)</f>
        <v>0</v>
      </c>
      <c r="BH429" s="158">
        <f>IF(N429="sníž. přenesená",J429,0)</f>
        <v>0</v>
      </c>
      <c r="BI429" s="158">
        <f>IF(N429="nulová",J429,0)</f>
        <v>0</v>
      </c>
      <c r="BJ429" s="16" t="s">
        <v>76</v>
      </c>
      <c r="BK429" s="158">
        <f>ROUND(I429*H429,2)</f>
        <v>0</v>
      </c>
      <c r="BL429" s="16" t="s">
        <v>238</v>
      </c>
      <c r="BM429" s="157" t="s">
        <v>751</v>
      </c>
    </row>
    <row r="430" spans="1:65" s="2" customFormat="1" x14ac:dyDescent="0.2">
      <c r="A430" s="31"/>
      <c r="B430" s="32"/>
      <c r="C430" s="31"/>
      <c r="D430" s="159" t="s">
        <v>152</v>
      </c>
      <c r="E430" s="31"/>
      <c r="F430" s="160" t="s">
        <v>752</v>
      </c>
      <c r="G430" s="31"/>
      <c r="H430" s="31"/>
      <c r="I430" s="85"/>
      <c r="J430" s="31"/>
      <c r="K430" s="31"/>
      <c r="L430" s="32"/>
      <c r="M430" s="161"/>
      <c r="N430" s="162"/>
      <c r="O430" s="52"/>
      <c r="P430" s="52"/>
      <c r="Q430" s="52"/>
      <c r="R430" s="52"/>
      <c r="S430" s="52"/>
      <c r="T430" s="53"/>
      <c r="U430" s="31"/>
      <c r="V430" s="31"/>
      <c r="W430" s="31"/>
      <c r="X430" s="31"/>
      <c r="Y430" s="31"/>
      <c r="Z430" s="31"/>
      <c r="AA430" s="31"/>
      <c r="AB430" s="31"/>
      <c r="AC430" s="31"/>
      <c r="AD430" s="31"/>
      <c r="AE430" s="31"/>
      <c r="AT430" s="16" t="s">
        <v>152</v>
      </c>
      <c r="AU430" s="16" t="s">
        <v>78</v>
      </c>
    </row>
    <row r="431" spans="1:65" s="2" customFormat="1" ht="134.4" x14ac:dyDescent="0.2">
      <c r="A431" s="31"/>
      <c r="B431" s="32"/>
      <c r="C431" s="31"/>
      <c r="D431" s="159" t="s">
        <v>154</v>
      </c>
      <c r="E431" s="31"/>
      <c r="F431" s="163" t="s">
        <v>753</v>
      </c>
      <c r="G431" s="31"/>
      <c r="H431" s="31"/>
      <c r="I431" s="85"/>
      <c r="J431" s="31"/>
      <c r="K431" s="31"/>
      <c r="L431" s="32"/>
      <c r="M431" s="161"/>
      <c r="N431" s="162"/>
      <c r="O431" s="52"/>
      <c r="P431" s="52"/>
      <c r="Q431" s="52"/>
      <c r="R431" s="52"/>
      <c r="S431" s="52"/>
      <c r="T431" s="53"/>
      <c r="U431" s="31"/>
      <c r="V431" s="31"/>
      <c r="W431" s="31"/>
      <c r="X431" s="31"/>
      <c r="Y431" s="31"/>
      <c r="Z431" s="31"/>
      <c r="AA431" s="31"/>
      <c r="AB431" s="31"/>
      <c r="AC431" s="31"/>
      <c r="AD431" s="31"/>
      <c r="AE431" s="31"/>
      <c r="AT431" s="16" t="s">
        <v>154</v>
      </c>
      <c r="AU431" s="16" t="s">
        <v>78</v>
      </c>
    </row>
    <row r="432" spans="1:65" s="2" customFormat="1" ht="16.5" customHeight="1" x14ac:dyDescent="0.2">
      <c r="A432" s="31"/>
      <c r="B432" s="145"/>
      <c r="C432" s="164" t="s">
        <v>754</v>
      </c>
      <c r="D432" s="164" t="s">
        <v>261</v>
      </c>
      <c r="E432" s="165" t="s">
        <v>755</v>
      </c>
      <c r="F432" s="166" t="s">
        <v>756</v>
      </c>
      <c r="G432" s="167" t="s">
        <v>184</v>
      </c>
      <c r="H432" s="168">
        <v>17.945</v>
      </c>
      <c r="I432" s="169"/>
      <c r="J432" s="170">
        <f>ROUND(I432*H432,2)</f>
        <v>0</v>
      </c>
      <c r="K432" s="166" t="s">
        <v>149</v>
      </c>
      <c r="L432" s="171"/>
      <c r="M432" s="172" t="s">
        <v>3</v>
      </c>
      <c r="N432" s="173" t="s">
        <v>42</v>
      </c>
      <c r="O432" s="52"/>
      <c r="P432" s="155">
        <f>O432*H432</f>
        <v>0</v>
      </c>
      <c r="Q432" s="155">
        <v>2.7E-2</v>
      </c>
      <c r="R432" s="155">
        <f>Q432*H432</f>
        <v>0.48451500000000003</v>
      </c>
      <c r="S432" s="155">
        <v>0</v>
      </c>
      <c r="T432" s="156">
        <f>S432*H432</f>
        <v>0</v>
      </c>
      <c r="U432" s="31"/>
      <c r="V432" s="31"/>
      <c r="W432" s="31"/>
      <c r="X432" s="31"/>
      <c r="Y432" s="31"/>
      <c r="Z432" s="31"/>
      <c r="AA432" s="31"/>
      <c r="AB432" s="31"/>
      <c r="AC432" s="31"/>
      <c r="AD432" s="31"/>
      <c r="AE432" s="31"/>
      <c r="AR432" s="157" t="s">
        <v>320</v>
      </c>
      <c r="AT432" s="157" t="s">
        <v>261</v>
      </c>
      <c r="AU432" s="157" t="s">
        <v>78</v>
      </c>
      <c r="AY432" s="16" t="s">
        <v>143</v>
      </c>
      <c r="BE432" s="158">
        <f>IF(N432="základní",J432,0)</f>
        <v>0</v>
      </c>
      <c r="BF432" s="158">
        <f>IF(N432="snížená",J432,0)</f>
        <v>0</v>
      </c>
      <c r="BG432" s="158">
        <f>IF(N432="zákl. přenesená",J432,0)</f>
        <v>0</v>
      </c>
      <c r="BH432" s="158">
        <f>IF(N432="sníž. přenesená",J432,0)</f>
        <v>0</v>
      </c>
      <c r="BI432" s="158">
        <f>IF(N432="nulová",J432,0)</f>
        <v>0</v>
      </c>
      <c r="BJ432" s="16" t="s">
        <v>76</v>
      </c>
      <c r="BK432" s="158">
        <f>ROUND(I432*H432,2)</f>
        <v>0</v>
      </c>
      <c r="BL432" s="16" t="s">
        <v>238</v>
      </c>
      <c r="BM432" s="157" t="s">
        <v>757</v>
      </c>
    </row>
    <row r="433" spans="1:65" s="2" customFormat="1" x14ac:dyDescent="0.2">
      <c r="A433" s="31"/>
      <c r="B433" s="32"/>
      <c r="C433" s="31"/>
      <c r="D433" s="159" t="s">
        <v>152</v>
      </c>
      <c r="E433" s="31"/>
      <c r="F433" s="160" t="s">
        <v>756</v>
      </c>
      <c r="G433" s="31"/>
      <c r="H433" s="31"/>
      <c r="I433" s="85"/>
      <c r="J433" s="31"/>
      <c r="K433" s="31"/>
      <c r="L433" s="32"/>
      <c r="M433" s="161"/>
      <c r="N433" s="162"/>
      <c r="O433" s="52"/>
      <c r="P433" s="52"/>
      <c r="Q433" s="52"/>
      <c r="R433" s="52"/>
      <c r="S433" s="52"/>
      <c r="T433" s="53"/>
      <c r="U433" s="31"/>
      <c r="V433" s="31"/>
      <c r="W433" s="31"/>
      <c r="X433" s="31"/>
      <c r="Y433" s="31"/>
      <c r="Z433" s="31"/>
      <c r="AA433" s="31"/>
      <c r="AB433" s="31"/>
      <c r="AC433" s="31"/>
      <c r="AD433" s="31"/>
      <c r="AE433" s="31"/>
      <c r="AT433" s="16" t="s">
        <v>152</v>
      </c>
      <c r="AU433" s="16" t="s">
        <v>78</v>
      </c>
    </row>
    <row r="434" spans="1:65" s="2" customFormat="1" ht="16.5" customHeight="1" x14ac:dyDescent="0.2">
      <c r="A434" s="31"/>
      <c r="B434" s="145"/>
      <c r="C434" s="146" t="s">
        <v>758</v>
      </c>
      <c r="D434" s="146" t="s">
        <v>145</v>
      </c>
      <c r="E434" s="147" t="s">
        <v>759</v>
      </c>
      <c r="F434" s="148" t="s">
        <v>760</v>
      </c>
      <c r="G434" s="149" t="s">
        <v>184</v>
      </c>
      <c r="H434" s="150">
        <v>36.119999999999997</v>
      </c>
      <c r="I434" s="151"/>
      <c r="J434" s="152">
        <f>ROUND(I434*H434,2)</f>
        <v>0</v>
      </c>
      <c r="K434" s="148" t="s">
        <v>149</v>
      </c>
      <c r="L434" s="32"/>
      <c r="M434" s="153" t="s">
        <v>3</v>
      </c>
      <c r="N434" s="154" t="s">
        <v>42</v>
      </c>
      <c r="O434" s="52"/>
      <c r="P434" s="155">
        <f>O434*H434</f>
        <v>0</v>
      </c>
      <c r="Q434" s="155">
        <v>2.7E-4</v>
      </c>
      <c r="R434" s="155">
        <f>Q434*H434</f>
        <v>9.7523999999999996E-3</v>
      </c>
      <c r="S434" s="155">
        <v>0</v>
      </c>
      <c r="T434" s="156">
        <f>S434*H434</f>
        <v>0</v>
      </c>
      <c r="U434" s="31"/>
      <c r="V434" s="31"/>
      <c r="W434" s="31"/>
      <c r="X434" s="31"/>
      <c r="Y434" s="31"/>
      <c r="Z434" s="31"/>
      <c r="AA434" s="31"/>
      <c r="AB434" s="31"/>
      <c r="AC434" s="31"/>
      <c r="AD434" s="31"/>
      <c r="AE434" s="31"/>
      <c r="AR434" s="157" t="s">
        <v>238</v>
      </c>
      <c r="AT434" s="157" t="s">
        <v>145</v>
      </c>
      <c r="AU434" s="157" t="s">
        <v>78</v>
      </c>
      <c r="AY434" s="16" t="s">
        <v>143</v>
      </c>
      <c r="BE434" s="158">
        <f>IF(N434="základní",J434,0)</f>
        <v>0</v>
      </c>
      <c r="BF434" s="158">
        <f>IF(N434="snížená",J434,0)</f>
        <v>0</v>
      </c>
      <c r="BG434" s="158">
        <f>IF(N434="zákl. přenesená",J434,0)</f>
        <v>0</v>
      </c>
      <c r="BH434" s="158">
        <f>IF(N434="sníž. přenesená",J434,0)</f>
        <v>0</v>
      </c>
      <c r="BI434" s="158">
        <f>IF(N434="nulová",J434,0)</f>
        <v>0</v>
      </c>
      <c r="BJ434" s="16" t="s">
        <v>76</v>
      </c>
      <c r="BK434" s="158">
        <f>ROUND(I434*H434,2)</f>
        <v>0</v>
      </c>
      <c r="BL434" s="16" t="s">
        <v>238</v>
      </c>
      <c r="BM434" s="157" t="s">
        <v>761</v>
      </c>
    </row>
    <row r="435" spans="1:65" s="2" customFormat="1" ht="19.2" x14ac:dyDescent="0.2">
      <c r="A435" s="31"/>
      <c r="B435" s="32"/>
      <c r="C435" s="31"/>
      <c r="D435" s="159" t="s">
        <v>152</v>
      </c>
      <c r="E435" s="31"/>
      <c r="F435" s="160" t="s">
        <v>762</v>
      </c>
      <c r="G435" s="31"/>
      <c r="H435" s="31"/>
      <c r="I435" s="85"/>
      <c r="J435" s="31"/>
      <c r="K435" s="31"/>
      <c r="L435" s="32"/>
      <c r="M435" s="161"/>
      <c r="N435" s="162"/>
      <c r="O435" s="52"/>
      <c r="P435" s="52"/>
      <c r="Q435" s="52"/>
      <c r="R435" s="52"/>
      <c r="S435" s="52"/>
      <c r="T435" s="53"/>
      <c r="U435" s="31"/>
      <c r="V435" s="31"/>
      <c r="W435" s="31"/>
      <c r="X435" s="31"/>
      <c r="Y435" s="31"/>
      <c r="Z435" s="31"/>
      <c r="AA435" s="31"/>
      <c r="AB435" s="31"/>
      <c r="AC435" s="31"/>
      <c r="AD435" s="31"/>
      <c r="AE435" s="31"/>
      <c r="AT435" s="16" t="s">
        <v>152</v>
      </c>
      <c r="AU435" s="16" t="s">
        <v>78</v>
      </c>
    </row>
    <row r="436" spans="1:65" s="2" customFormat="1" ht="96" x14ac:dyDescent="0.2">
      <c r="A436" s="31"/>
      <c r="B436" s="32"/>
      <c r="C436" s="31"/>
      <c r="D436" s="159" t="s">
        <v>154</v>
      </c>
      <c r="E436" s="31"/>
      <c r="F436" s="163" t="s">
        <v>763</v>
      </c>
      <c r="G436" s="31"/>
      <c r="H436" s="31"/>
      <c r="I436" s="85"/>
      <c r="J436" s="31"/>
      <c r="K436" s="31"/>
      <c r="L436" s="32"/>
      <c r="M436" s="161"/>
      <c r="N436" s="162"/>
      <c r="O436" s="52"/>
      <c r="P436" s="52"/>
      <c r="Q436" s="52"/>
      <c r="R436" s="52"/>
      <c r="S436" s="52"/>
      <c r="T436" s="53"/>
      <c r="U436" s="31"/>
      <c r="V436" s="31"/>
      <c r="W436" s="31"/>
      <c r="X436" s="31"/>
      <c r="Y436" s="31"/>
      <c r="Z436" s="31"/>
      <c r="AA436" s="31"/>
      <c r="AB436" s="31"/>
      <c r="AC436" s="31"/>
      <c r="AD436" s="31"/>
      <c r="AE436" s="31"/>
      <c r="AT436" s="16" t="s">
        <v>154</v>
      </c>
      <c r="AU436" s="16" t="s">
        <v>78</v>
      </c>
    </row>
    <row r="437" spans="1:65" s="2" customFormat="1" ht="16.5" customHeight="1" x14ac:dyDescent="0.2">
      <c r="A437" s="31"/>
      <c r="B437" s="145"/>
      <c r="C437" s="146" t="s">
        <v>764</v>
      </c>
      <c r="D437" s="146" t="s">
        <v>145</v>
      </c>
      <c r="E437" s="147" t="s">
        <v>765</v>
      </c>
      <c r="F437" s="148" t="s">
        <v>766</v>
      </c>
      <c r="G437" s="149" t="s">
        <v>148</v>
      </c>
      <c r="H437" s="150">
        <v>7</v>
      </c>
      <c r="I437" s="151"/>
      <c r="J437" s="152">
        <f>ROUND(I437*H437,2)</f>
        <v>0</v>
      </c>
      <c r="K437" s="148" t="s">
        <v>149</v>
      </c>
      <c r="L437" s="32"/>
      <c r="M437" s="153" t="s">
        <v>3</v>
      </c>
      <c r="N437" s="154" t="s">
        <v>42</v>
      </c>
      <c r="O437" s="52"/>
      <c r="P437" s="155">
        <f>O437*H437</f>
        <v>0</v>
      </c>
      <c r="Q437" s="155">
        <v>0</v>
      </c>
      <c r="R437" s="155">
        <f>Q437*H437</f>
        <v>0</v>
      </c>
      <c r="S437" s="155">
        <v>0</v>
      </c>
      <c r="T437" s="156">
        <f>S437*H437</f>
        <v>0</v>
      </c>
      <c r="U437" s="31"/>
      <c r="V437" s="31"/>
      <c r="W437" s="31"/>
      <c r="X437" s="31"/>
      <c r="Y437" s="31"/>
      <c r="Z437" s="31"/>
      <c r="AA437" s="31"/>
      <c r="AB437" s="31"/>
      <c r="AC437" s="31"/>
      <c r="AD437" s="31"/>
      <c r="AE437" s="31"/>
      <c r="AR437" s="157" t="s">
        <v>238</v>
      </c>
      <c r="AT437" s="157" t="s">
        <v>145</v>
      </c>
      <c r="AU437" s="157" t="s">
        <v>78</v>
      </c>
      <c r="AY437" s="16" t="s">
        <v>143</v>
      </c>
      <c r="BE437" s="158">
        <f>IF(N437="základní",J437,0)</f>
        <v>0</v>
      </c>
      <c r="BF437" s="158">
        <f>IF(N437="snížená",J437,0)</f>
        <v>0</v>
      </c>
      <c r="BG437" s="158">
        <f>IF(N437="zákl. přenesená",J437,0)</f>
        <v>0</v>
      </c>
      <c r="BH437" s="158">
        <f>IF(N437="sníž. přenesená",J437,0)</f>
        <v>0</v>
      </c>
      <c r="BI437" s="158">
        <f>IF(N437="nulová",J437,0)</f>
        <v>0</v>
      </c>
      <c r="BJ437" s="16" t="s">
        <v>76</v>
      </c>
      <c r="BK437" s="158">
        <f>ROUND(I437*H437,2)</f>
        <v>0</v>
      </c>
      <c r="BL437" s="16" t="s">
        <v>238</v>
      </c>
      <c r="BM437" s="157" t="s">
        <v>767</v>
      </c>
    </row>
    <row r="438" spans="1:65" s="2" customFormat="1" x14ac:dyDescent="0.2">
      <c r="A438" s="31"/>
      <c r="B438" s="32"/>
      <c r="C438" s="31"/>
      <c r="D438" s="159" t="s">
        <v>152</v>
      </c>
      <c r="E438" s="31"/>
      <c r="F438" s="160" t="s">
        <v>768</v>
      </c>
      <c r="G438" s="31"/>
      <c r="H438" s="31"/>
      <c r="I438" s="85"/>
      <c r="J438" s="31"/>
      <c r="K438" s="31"/>
      <c r="L438" s="32"/>
      <c r="M438" s="161"/>
      <c r="N438" s="162"/>
      <c r="O438" s="52"/>
      <c r="P438" s="52"/>
      <c r="Q438" s="52"/>
      <c r="R438" s="52"/>
      <c r="S438" s="52"/>
      <c r="T438" s="53"/>
      <c r="U438" s="31"/>
      <c r="V438" s="31"/>
      <c r="W438" s="31"/>
      <c r="X438" s="31"/>
      <c r="Y438" s="31"/>
      <c r="Z438" s="31"/>
      <c r="AA438" s="31"/>
      <c r="AB438" s="31"/>
      <c r="AC438" s="31"/>
      <c r="AD438" s="31"/>
      <c r="AE438" s="31"/>
      <c r="AT438" s="16" t="s">
        <v>152</v>
      </c>
      <c r="AU438" s="16" t="s">
        <v>78</v>
      </c>
    </row>
    <row r="439" spans="1:65" s="2" customFormat="1" ht="16.5" customHeight="1" x14ac:dyDescent="0.2">
      <c r="A439" s="31"/>
      <c r="B439" s="145"/>
      <c r="C439" s="164" t="s">
        <v>769</v>
      </c>
      <c r="D439" s="164" t="s">
        <v>261</v>
      </c>
      <c r="E439" s="165" t="s">
        <v>770</v>
      </c>
      <c r="F439" s="166" t="s">
        <v>771</v>
      </c>
      <c r="G439" s="167" t="s">
        <v>148</v>
      </c>
      <c r="H439" s="168">
        <v>7</v>
      </c>
      <c r="I439" s="169"/>
      <c r="J439" s="170">
        <f>ROUND(I439*H439,2)</f>
        <v>0</v>
      </c>
      <c r="K439" s="166" t="s">
        <v>149</v>
      </c>
      <c r="L439" s="171"/>
      <c r="M439" s="172" t="s">
        <v>3</v>
      </c>
      <c r="N439" s="173" t="s">
        <v>42</v>
      </c>
      <c r="O439" s="52"/>
      <c r="P439" s="155">
        <f>O439*H439</f>
        <v>0</v>
      </c>
      <c r="Q439" s="155">
        <v>6.1000000000000004E-3</v>
      </c>
      <c r="R439" s="155">
        <f>Q439*H439</f>
        <v>4.2700000000000002E-2</v>
      </c>
      <c r="S439" s="155">
        <v>0</v>
      </c>
      <c r="T439" s="156">
        <f>S439*H439</f>
        <v>0</v>
      </c>
      <c r="U439" s="31"/>
      <c r="V439" s="31"/>
      <c r="W439" s="31"/>
      <c r="X439" s="31"/>
      <c r="Y439" s="31"/>
      <c r="Z439" s="31"/>
      <c r="AA439" s="31"/>
      <c r="AB439" s="31"/>
      <c r="AC439" s="31"/>
      <c r="AD439" s="31"/>
      <c r="AE439" s="31"/>
      <c r="AR439" s="157" t="s">
        <v>320</v>
      </c>
      <c r="AT439" s="157" t="s">
        <v>261</v>
      </c>
      <c r="AU439" s="157" t="s">
        <v>78</v>
      </c>
      <c r="AY439" s="16" t="s">
        <v>143</v>
      </c>
      <c r="BE439" s="158">
        <f>IF(N439="základní",J439,0)</f>
        <v>0</v>
      </c>
      <c r="BF439" s="158">
        <f>IF(N439="snížená",J439,0)</f>
        <v>0</v>
      </c>
      <c r="BG439" s="158">
        <f>IF(N439="zákl. přenesená",J439,0)</f>
        <v>0</v>
      </c>
      <c r="BH439" s="158">
        <f>IF(N439="sníž. přenesená",J439,0)</f>
        <v>0</v>
      </c>
      <c r="BI439" s="158">
        <f>IF(N439="nulová",J439,0)</f>
        <v>0</v>
      </c>
      <c r="BJ439" s="16" t="s">
        <v>76</v>
      </c>
      <c r="BK439" s="158">
        <f>ROUND(I439*H439,2)</f>
        <v>0</v>
      </c>
      <c r="BL439" s="16" t="s">
        <v>238</v>
      </c>
      <c r="BM439" s="157" t="s">
        <v>772</v>
      </c>
    </row>
    <row r="440" spans="1:65" s="2" customFormat="1" x14ac:dyDescent="0.2">
      <c r="A440" s="31"/>
      <c r="B440" s="32"/>
      <c r="C440" s="31"/>
      <c r="D440" s="159" t="s">
        <v>152</v>
      </c>
      <c r="E440" s="31"/>
      <c r="F440" s="160" t="s">
        <v>771</v>
      </c>
      <c r="G440" s="31"/>
      <c r="H440" s="31"/>
      <c r="I440" s="85"/>
      <c r="J440" s="31"/>
      <c r="K440" s="31"/>
      <c r="L440" s="32"/>
      <c r="M440" s="161"/>
      <c r="N440" s="162"/>
      <c r="O440" s="52"/>
      <c r="P440" s="52"/>
      <c r="Q440" s="52"/>
      <c r="R440" s="52"/>
      <c r="S440" s="52"/>
      <c r="T440" s="53"/>
      <c r="U440" s="31"/>
      <c r="V440" s="31"/>
      <c r="W440" s="31"/>
      <c r="X440" s="31"/>
      <c r="Y440" s="31"/>
      <c r="Z440" s="31"/>
      <c r="AA440" s="31"/>
      <c r="AB440" s="31"/>
      <c r="AC440" s="31"/>
      <c r="AD440" s="31"/>
      <c r="AE440" s="31"/>
      <c r="AT440" s="16" t="s">
        <v>152</v>
      </c>
      <c r="AU440" s="16" t="s">
        <v>78</v>
      </c>
    </row>
    <row r="441" spans="1:65" s="2" customFormat="1" ht="16.5" customHeight="1" x14ac:dyDescent="0.2">
      <c r="A441" s="31"/>
      <c r="B441" s="145"/>
      <c r="C441" s="164" t="s">
        <v>773</v>
      </c>
      <c r="D441" s="164" t="s">
        <v>261</v>
      </c>
      <c r="E441" s="165" t="s">
        <v>774</v>
      </c>
      <c r="F441" s="166" t="s">
        <v>775</v>
      </c>
      <c r="G441" s="167" t="s">
        <v>148</v>
      </c>
      <c r="H441" s="168">
        <v>7</v>
      </c>
      <c r="I441" s="169"/>
      <c r="J441" s="170">
        <f>ROUND(I441*H441,2)</f>
        <v>0</v>
      </c>
      <c r="K441" s="166" t="s">
        <v>149</v>
      </c>
      <c r="L441" s="171"/>
      <c r="M441" s="172" t="s">
        <v>3</v>
      </c>
      <c r="N441" s="173" t="s">
        <v>42</v>
      </c>
      <c r="O441" s="52"/>
      <c r="P441" s="155">
        <f>O441*H441</f>
        <v>0</v>
      </c>
      <c r="Q441" s="155">
        <v>5.5999999999999999E-3</v>
      </c>
      <c r="R441" s="155">
        <f>Q441*H441</f>
        <v>3.9199999999999999E-2</v>
      </c>
      <c r="S441" s="155">
        <v>0</v>
      </c>
      <c r="T441" s="156">
        <f>S441*H441</f>
        <v>0</v>
      </c>
      <c r="U441" s="31"/>
      <c r="V441" s="31"/>
      <c r="W441" s="31"/>
      <c r="X441" s="31"/>
      <c r="Y441" s="31"/>
      <c r="Z441" s="31"/>
      <c r="AA441" s="31"/>
      <c r="AB441" s="31"/>
      <c r="AC441" s="31"/>
      <c r="AD441" s="31"/>
      <c r="AE441" s="31"/>
      <c r="AR441" s="157" t="s">
        <v>320</v>
      </c>
      <c r="AT441" s="157" t="s">
        <v>261</v>
      </c>
      <c r="AU441" s="157" t="s">
        <v>78</v>
      </c>
      <c r="AY441" s="16" t="s">
        <v>143</v>
      </c>
      <c r="BE441" s="158">
        <f>IF(N441="základní",J441,0)</f>
        <v>0</v>
      </c>
      <c r="BF441" s="158">
        <f>IF(N441="snížená",J441,0)</f>
        <v>0</v>
      </c>
      <c r="BG441" s="158">
        <f>IF(N441="zákl. přenesená",J441,0)</f>
        <v>0</v>
      </c>
      <c r="BH441" s="158">
        <f>IF(N441="sníž. přenesená",J441,0)</f>
        <v>0</v>
      </c>
      <c r="BI441" s="158">
        <f>IF(N441="nulová",J441,0)</f>
        <v>0</v>
      </c>
      <c r="BJ441" s="16" t="s">
        <v>76</v>
      </c>
      <c r="BK441" s="158">
        <f>ROUND(I441*H441,2)</f>
        <v>0</v>
      </c>
      <c r="BL441" s="16" t="s">
        <v>238</v>
      </c>
      <c r="BM441" s="157" t="s">
        <v>776</v>
      </c>
    </row>
    <row r="442" spans="1:65" s="2" customFormat="1" x14ac:dyDescent="0.2">
      <c r="A442" s="31"/>
      <c r="B442" s="32"/>
      <c r="C442" s="31"/>
      <c r="D442" s="159" t="s">
        <v>152</v>
      </c>
      <c r="E442" s="31"/>
      <c r="F442" s="160" t="s">
        <v>775</v>
      </c>
      <c r="G442" s="31"/>
      <c r="H442" s="31"/>
      <c r="I442" s="85"/>
      <c r="J442" s="31"/>
      <c r="K442" s="31"/>
      <c r="L442" s="32"/>
      <c r="M442" s="161"/>
      <c r="N442" s="162"/>
      <c r="O442" s="52"/>
      <c r="P442" s="52"/>
      <c r="Q442" s="52"/>
      <c r="R442" s="52"/>
      <c r="S442" s="52"/>
      <c r="T442" s="53"/>
      <c r="U442" s="31"/>
      <c r="V442" s="31"/>
      <c r="W442" s="31"/>
      <c r="X442" s="31"/>
      <c r="Y442" s="31"/>
      <c r="Z442" s="31"/>
      <c r="AA442" s="31"/>
      <c r="AB442" s="31"/>
      <c r="AC442" s="31"/>
      <c r="AD442" s="31"/>
      <c r="AE442" s="31"/>
      <c r="AT442" s="16" t="s">
        <v>152</v>
      </c>
      <c r="AU442" s="16" t="s">
        <v>78</v>
      </c>
    </row>
    <row r="443" spans="1:65" s="2" customFormat="1" ht="16.5" customHeight="1" x14ac:dyDescent="0.2">
      <c r="A443" s="31"/>
      <c r="B443" s="145"/>
      <c r="C443" s="146" t="s">
        <v>777</v>
      </c>
      <c r="D443" s="146" t="s">
        <v>145</v>
      </c>
      <c r="E443" s="147" t="s">
        <v>778</v>
      </c>
      <c r="F443" s="148" t="s">
        <v>779</v>
      </c>
      <c r="G443" s="149" t="s">
        <v>148</v>
      </c>
      <c r="H443" s="150">
        <v>7</v>
      </c>
      <c r="I443" s="151"/>
      <c r="J443" s="152">
        <f>ROUND(I443*H443,2)</f>
        <v>0</v>
      </c>
      <c r="K443" s="148" t="s">
        <v>149</v>
      </c>
      <c r="L443" s="32"/>
      <c r="M443" s="153" t="s">
        <v>3</v>
      </c>
      <c r="N443" s="154" t="s">
        <v>42</v>
      </c>
      <c r="O443" s="52"/>
      <c r="P443" s="155">
        <f>O443*H443</f>
        <v>0</v>
      </c>
      <c r="Q443" s="155">
        <v>0</v>
      </c>
      <c r="R443" s="155">
        <f>Q443*H443</f>
        <v>0</v>
      </c>
      <c r="S443" s="155">
        <v>0</v>
      </c>
      <c r="T443" s="156">
        <f>S443*H443</f>
        <v>0</v>
      </c>
      <c r="U443" s="31"/>
      <c r="V443" s="31"/>
      <c r="W443" s="31"/>
      <c r="X443" s="31"/>
      <c r="Y443" s="31"/>
      <c r="Z443" s="31"/>
      <c r="AA443" s="31"/>
      <c r="AB443" s="31"/>
      <c r="AC443" s="31"/>
      <c r="AD443" s="31"/>
      <c r="AE443" s="31"/>
      <c r="AR443" s="157" t="s">
        <v>238</v>
      </c>
      <c r="AT443" s="157" t="s">
        <v>145</v>
      </c>
      <c r="AU443" s="157" t="s">
        <v>78</v>
      </c>
      <c r="AY443" s="16" t="s">
        <v>143</v>
      </c>
      <c r="BE443" s="158">
        <f>IF(N443="základní",J443,0)</f>
        <v>0</v>
      </c>
      <c r="BF443" s="158">
        <f>IF(N443="snížená",J443,0)</f>
        <v>0</v>
      </c>
      <c r="BG443" s="158">
        <f>IF(N443="zákl. přenesená",J443,0)</f>
        <v>0</v>
      </c>
      <c r="BH443" s="158">
        <f>IF(N443="sníž. přenesená",J443,0)</f>
        <v>0</v>
      </c>
      <c r="BI443" s="158">
        <f>IF(N443="nulová",J443,0)</f>
        <v>0</v>
      </c>
      <c r="BJ443" s="16" t="s">
        <v>76</v>
      </c>
      <c r="BK443" s="158">
        <f>ROUND(I443*H443,2)</f>
        <v>0</v>
      </c>
      <c r="BL443" s="16" t="s">
        <v>238</v>
      </c>
      <c r="BM443" s="157" t="s">
        <v>780</v>
      </c>
    </row>
    <row r="444" spans="1:65" s="2" customFormat="1" ht="19.2" x14ac:dyDescent="0.2">
      <c r="A444" s="31"/>
      <c r="B444" s="32"/>
      <c r="C444" s="31"/>
      <c r="D444" s="159" t="s">
        <v>152</v>
      </c>
      <c r="E444" s="31"/>
      <c r="F444" s="160" t="s">
        <v>781</v>
      </c>
      <c r="G444" s="31"/>
      <c r="H444" s="31"/>
      <c r="I444" s="85"/>
      <c r="J444" s="31"/>
      <c r="K444" s="31"/>
      <c r="L444" s="32"/>
      <c r="M444" s="161"/>
      <c r="N444" s="162"/>
      <c r="O444" s="52"/>
      <c r="P444" s="52"/>
      <c r="Q444" s="52"/>
      <c r="R444" s="52"/>
      <c r="S444" s="52"/>
      <c r="T444" s="53"/>
      <c r="U444" s="31"/>
      <c r="V444" s="31"/>
      <c r="W444" s="31"/>
      <c r="X444" s="31"/>
      <c r="Y444" s="31"/>
      <c r="Z444" s="31"/>
      <c r="AA444" s="31"/>
      <c r="AB444" s="31"/>
      <c r="AC444" s="31"/>
      <c r="AD444" s="31"/>
      <c r="AE444" s="31"/>
      <c r="AT444" s="16" t="s">
        <v>152</v>
      </c>
      <c r="AU444" s="16" t="s">
        <v>78</v>
      </c>
    </row>
    <row r="445" spans="1:65" s="2" customFormat="1" ht="16.5" customHeight="1" x14ac:dyDescent="0.2">
      <c r="A445" s="31"/>
      <c r="B445" s="145"/>
      <c r="C445" s="146" t="s">
        <v>782</v>
      </c>
      <c r="D445" s="146" t="s">
        <v>145</v>
      </c>
      <c r="E445" s="147" t="s">
        <v>783</v>
      </c>
      <c r="F445" s="148" t="s">
        <v>784</v>
      </c>
      <c r="G445" s="149" t="s">
        <v>785</v>
      </c>
      <c r="H445" s="150">
        <v>50</v>
      </c>
      <c r="I445" s="151"/>
      <c r="J445" s="152">
        <f>ROUND(I445*H445,2)</f>
        <v>0</v>
      </c>
      <c r="K445" s="148" t="s">
        <v>149</v>
      </c>
      <c r="L445" s="32"/>
      <c r="M445" s="153" t="s">
        <v>3</v>
      </c>
      <c r="N445" s="154" t="s">
        <v>42</v>
      </c>
      <c r="O445" s="52"/>
      <c r="P445" s="155">
        <f>O445*H445</f>
        <v>0</v>
      </c>
      <c r="Q445" s="155">
        <v>0</v>
      </c>
      <c r="R445" s="155">
        <f>Q445*H445</f>
        <v>0</v>
      </c>
      <c r="S445" s="155">
        <v>1E-3</v>
      </c>
      <c r="T445" s="156">
        <f>S445*H445</f>
        <v>0.05</v>
      </c>
      <c r="U445" s="31"/>
      <c r="V445" s="31"/>
      <c r="W445" s="31"/>
      <c r="X445" s="31"/>
      <c r="Y445" s="31"/>
      <c r="Z445" s="31"/>
      <c r="AA445" s="31"/>
      <c r="AB445" s="31"/>
      <c r="AC445" s="31"/>
      <c r="AD445" s="31"/>
      <c r="AE445" s="31"/>
      <c r="AR445" s="157" t="s">
        <v>238</v>
      </c>
      <c r="AT445" s="157" t="s">
        <v>145</v>
      </c>
      <c r="AU445" s="157" t="s">
        <v>78</v>
      </c>
      <c r="AY445" s="16" t="s">
        <v>143</v>
      </c>
      <c r="BE445" s="158">
        <f>IF(N445="základní",J445,0)</f>
        <v>0</v>
      </c>
      <c r="BF445" s="158">
        <f>IF(N445="snížená",J445,0)</f>
        <v>0</v>
      </c>
      <c r="BG445" s="158">
        <f>IF(N445="zákl. přenesená",J445,0)</f>
        <v>0</v>
      </c>
      <c r="BH445" s="158">
        <f>IF(N445="sníž. přenesená",J445,0)</f>
        <v>0</v>
      </c>
      <c r="BI445" s="158">
        <f>IF(N445="nulová",J445,0)</f>
        <v>0</v>
      </c>
      <c r="BJ445" s="16" t="s">
        <v>76</v>
      </c>
      <c r="BK445" s="158">
        <f>ROUND(I445*H445,2)</f>
        <v>0</v>
      </c>
      <c r="BL445" s="16" t="s">
        <v>238</v>
      </c>
      <c r="BM445" s="157" t="s">
        <v>786</v>
      </c>
    </row>
    <row r="446" spans="1:65" s="2" customFormat="1" x14ac:dyDescent="0.2">
      <c r="A446" s="31"/>
      <c r="B446" s="32"/>
      <c r="C446" s="31"/>
      <c r="D446" s="159" t="s">
        <v>152</v>
      </c>
      <c r="E446" s="31"/>
      <c r="F446" s="160" t="s">
        <v>787</v>
      </c>
      <c r="G446" s="31"/>
      <c r="H446" s="31"/>
      <c r="I446" s="85"/>
      <c r="J446" s="31"/>
      <c r="K446" s="31"/>
      <c r="L446" s="32"/>
      <c r="M446" s="161"/>
      <c r="N446" s="162"/>
      <c r="O446" s="52"/>
      <c r="P446" s="52"/>
      <c r="Q446" s="52"/>
      <c r="R446" s="52"/>
      <c r="S446" s="52"/>
      <c r="T446" s="53"/>
      <c r="U446" s="31"/>
      <c r="V446" s="31"/>
      <c r="W446" s="31"/>
      <c r="X446" s="31"/>
      <c r="Y446" s="31"/>
      <c r="Z446" s="31"/>
      <c r="AA446" s="31"/>
      <c r="AB446" s="31"/>
      <c r="AC446" s="31"/>
      <c r="AD446" s="31"/>
      <c r="AE446" s="31"/>
      <c r="AT446" s="16" t="s">
        <v>152</v>
      </c>
      <c r="AU446" s="16" t="s">
        <v>78</v>
      </c>
    </row>
    <row r="447" spans="1:65" s="2" customFormat="1" ht="28.8" x14ac:dyDescent="0.2">
      <c r="A447" s="31"/>
      <c r="B447" s="32"/>
      <c r="C447" s="31"/>
      <c r="D447" s="159" t="s">
        <v>154</v>
      </c>
      <c r="E447" s="31"/>
      <c r="F447" s="163" t="s">
        <v>788</v>
      </c>
      <c r="G447" s="31"/>
      <c r="H447" s="31"/>
      <c r="I447" s="85"/>
      <c r="J447" s="31"/>
      <c r="K447" s="31"/>
      <c r="L447" s="32"/>
      <c r="M447" s="161"/>
      <c r="N447" s="162"/>
      <c r="O447" s="52"/>
      <c r="P447" s="52"/>
      <c r="Q447" s="52"/>
      <c r="R447" s="52"/>
      <c r="S447" s="52"/>
      <c r="T447" s="53"/>
      <c r="U447" s="31"/>
      <c r="V447" s="31"/>
      <c r="W447" s="31"/>
      <c r="X447" s="31"/>
      <c r="Y447" s="31"/>
      <c r="Z447" s="31"/>
      <c r="AA447" s="31"/>
      <c r="AB447" s="31"/>
      <c r="AC447" s="31"/>
      <c r="AD447" s="31"/>
      <c r="AE447" s="31"/>
      <c r="AT447" s="16" t="s">
        <v>154</v>
      </c>
      <c r="AU447" s="16" t="s">
        <v>78</v>
      </c>
    </row>
    <row r="448" spans="1:65" s="2" customFormat="1" ht="16.5" customHeight="1" x14ac:dyDescent="0.2">
      <c r="A448" s="31"/>
      <c r="B448" s="145"/>
      <c r="C448" s="146" t="s">
        <v>789</v>
      </c>
      <c r="D448" s="146" t="s">
        <v>145</v>
      </c>
      <c r="E448" s="147" t="s">
        <v>790</v>
      </c>
      <c r="F448" s="148" t="s">
        <v>792</v>
      </c>
      <c r="G448" s="149" t="s">
        <v>3</v>
      </c>
      <c r="H448" s="150">
        <v>686.1</v>
      </c>
      <c r="I448" s="151"/>
      <c r="J448" s="152">
        <f>ROUND(I448*H448,2)</f>
        <v>0</v>
      </c>
      <c r="K448" s="148" t="s">
        <v>3</v>
      </c>
      <c r="L448" s="32"/>
      <c r="M448" s="153" t="s">
        <v>3</v>
      </c>
      <c r="N448" s="154" t="s">
        <v>42</v>
      </c>
      <c r="O448" s="52"/>
      <c r="P448" s="155">
        <f>O448*H448</f>
        <v>0</v>
      </c>
      <c r="Q448" s="155">
        <v>0</v>
      </c>
      <c r="R448" s="155">
        <f>Q448*H448</f>
        <v>0</v>
      </c>
      <c r="S448" s="155">
        <v>0</v>
      </c>
      <c r="T448" s="156">
        <f>S448*H448</f>
        <v>0</v>
      </c>
      <c r="U448" s="31"/>
      <c r="V448" s="31"/>
      <c r="W448" s="31"/>
      <c r="X448" s="31"/>
      <c r="Y448" s="31"/>
      <c r="Z448" s="31"/>
      <c r="AA448" s="31"/>
      <c r="AB448" s="31"/>
      <c r="AC448" s="31"/>
      <c r="AD448" s="31"/>
      <c r="AE448" s="31"/>
      <c r="AR448" s="157" t="s">
        <v>238</v>
      </c>
      <c r="AT448" s="157" t="s">
        <v>145</v>
      </c>
      <c r="AU448" s="157" t="s">
        <v>78</v>
      </c>
      <c r="AY448" s="16" t="s">
        <v>143</v>
      </c>
      <c r="BE448" s="158">
        <f>IF(N448="základní",J448,0)</f>
        <v>0</v>
      </c>
      <c r="BF448" s="158">
        <f>IF(N448="snížená",J448,0)</f>
        <v>0</v>
      </c>
      <c r="BG448" s="158">
        <f>IF(N448="zákl. přenesená",J448,0)</f>
        <v>0</v>
      </c>
      <c r="BH448" s="158">
        <f>IF(N448="sníž. přenesená",J448,0)</f>
        <v>0</v>
      </c>
      <c r="BI448" s="158">
        <f>IF(N448="nulová",J448,0)</f>
        <v>0</v>
      </c>
      <c r="BJ448" s="16" t="s">
        <v>76</v>
      </c>
      <c r="BK448" s="158">
        <f>ROUND(I448*H448,2)</f>
        <v>0</v>
      </c>
      <c r="BL448" s="16" t="s">
        <v>238</v>
      </c>
      <c r="BM448" s="157" t="s">
        <v>791</v>
      </c>
    </row>
    <row r="449" spans="1:65" s="2" customFormat="1" x14ac:dyDescent="0.2">
      <c r="A449" s="31"/>
      <c r="B449" s="32"/>
      <c r="C449" s="31"/>
      <c r="D449" s="159" t="s">
        <v>152</v>
      </c>
      <c r="E449" s="31"/>
      <c r="F449" s="160"/>
      <c r="G449" s="31"/>
      <c r="H449" s="31"/>
      <c r="I449" s="85"/>
      <c r="J449" s="31"/>
      <c r="K449" s="31"/>
      <c r="L449" s="32"/>
      <c r="M449" s="161"/>
      <c r="N449" s="162"/>
      <c r="O449" s="52"/>
      <c r="P449" s="52"/>
      <c r="Q449" s="52"/>
      <c r="R449" s="52"/>
      <c r="S449" s="52"/>
      <c r="T449" s="53"/>
      <c r="U449" s="31"/>
      <c r="V449" s="31"/>
      <c r="W449" s="31"/>
      <c r="X449" s="31"/>
      <c r="Y449" s="31"/>
      <c r="Z449" s="31"/>
      <c r="AA449" s="31"/>
      <c r="AB449" s="31"/>
      <c r="AC449" s="31"/>
      <c r="AD449" s="31"/>
      <c r="AE449" s="31"/>
      <c r="AT449" s="16" t="s">
        <v>152</v>
      </c>
      <c r="AU449" s="16" t="s">
        <v>78</v>
      </c>
    </row>
    <row r="450" spans="1:65" s="12" customFormat="1" ht="22.95" customHeight="1" x14ac:dyDescent="0.25">
      <c r="B450" s="132"/>
      <c r="D450" s="133" t="s">
        <v>70</v>
      </c>
      <c r="E450" s="143" t="s">
        <v>793</v>
      </c>
      <c r="F450" s="143" t="s">
        <v>794</v>
      </c>
      <c r="I450" s="135"/>
      <c r="J450" s="144">
        <f>BK450</f>
        <v>0</v>
      </c>
      <c r="L450" s="132"/>
      <c r="M450" s="137"/>
      <c r="N450" s="138"/>
      <c r="O450" s="138"/>
      <c r="P450" s="139">
        <f>SUM(P451:P458)</f>
        <v>0</v>
      </c>
      <c r="Q450" s="138"/>
      <c r="R450" s="139">
        <f>SUM(R451:R458)</f>
        <v>0.55699974000000008</v>
      </c>
      <c r="S450" s="138"/>
      <c r="T450" s="140">
        <f>SUM(T451:T458)</f>
        <v>0</v>
      </c>
      <c r="AR450" s="133" t="s">
        <v>78</v>
      </c>
      <c r="AT450" s="141" t="s">
        <v>70</v>
      </c>
      <c r="AU450" s="141" t="s">
        <v>76</v>
      </c>
      <c r="AY450" s="133" t="s">
        <v>143</v>
      </c>
      <c r="BK450" s="142">
        <f>SUM(BK451:BK458)</f>
        <v>0</v>
      </c>
    </row>
    <row r="451" spans="1:65" s="2" customFormat="1" ht="16.5" customHeight="1" x14ac:dyDescent="0.2">
      <c r="A451" s="31"/>
      <c r="B451" s="145"/>
      <c r="C451" s="146" t="s">
        <v>795</v>
      </c>
      <c r="D451" s="146" t="s">
        <v>145</v>
      </c>
      <c r="E451" s="147" t="s">
        <v>796</v>
      </c>
      <c r="F451" s="148" t="s">
        <v>797</v>
      </c>
      <c r="G451" s="149" t="s">
        <v>184</v>
      </c>
      <c r="H451" s="150">
        <v>192.45599999999999</v>
      </c>
      <c r="I451" s="151"/>
      <c r="J451" s="152">
        <f>ROUND(I451*H451,2)</f>
        <v>0</v>
      </c>
      <c r="K451" s="148" t="s">
        <v>149</v>
      </c>
      <c r="L451" s="32"/>
      <c r="M451" s="153" t="s">
        <v>3</v>
      </c>
      <c r="N451" s="154" t="s">
        <v>42</v>
      </c>
      <c r="O451" s="52"/>
      <c r="P451" s="155">
        <f>O451*H451</f>
        <v>0</v>
      </c>
      <c r="Q451" s="155">
        <v>2.9999999999999997E-4</v>
      </c>
      <c r="R451" s="155">
        <f>Q451*H451</f>
        <v>5.7736799999999991E-2</v>
      </c>
      <c r="S451" s="155">
        <v>0</v>
      </c>
      <c r="T451" s="156">
        <f>S451*H451</f>
        <v>0</v>
      </c>
      <c r="U451" s="31"/>
      <c r="V451" s="31"/>
      <c r="W451" s="31"/>
      <c r="X451" s="31"/>
      <c r="Y451" s="31"/>
      <c r="Z451" s="31"/>
      <c r="AA451" s="31"/>
      <c r="AB451" s="31"/>
      <c r="AC451" s="31"/>
      <c r="AD451" s="31"/>
      <c r="AE451" s="31"/>
      <c r="AR451" s="157" t="s">
        <v>238</v>
      </c>
      <c r="AT451" s="157" t="s">
        <v>145</v>
      </c>
      <c r="AU451" s="157" t="s">
        <v>78</v>
      </c>
      <c r="AY451" s="16" t="s">
        <v>143</v>
      </c>
      <c r="BE451" s="158">
        <f>IF(N451="základní",J451,0)</f>
        <v>0</v>
      </c>
      <c r="BF451" s="158">
        <f>IF(N451="snížená",J451,0)</f>
        <v>0</v>
      </c>
      <c r="BG451" s="158">
        <f>IF(N451="zákl. přenesená",J451,0)</f>
        <v>0</v>
      </c>
      <c r="BH451" s="158">
        <f>IF(N451="sníž. přenesená",J451,0)</f>
        <v>0</v>
      </c>
      <c r="BI451" s="158">
        <f>IF(N451="nulová",J451,0)</f>
        <v>0</v>
      </c>
      <c r="BJ451" s="16" t="s">
        <v>76</v>
      </c>
      <c r="BK451" s="158">
        <f>ROUND(I451*H451,2)</f>
        <v>0</v>
      </c>
      <c r="BL451" s="16" t="s">
        <v>238</v>
      </c>
      <c r="BM451" s="157" t="s">
        <v>798</v>
      </c>
    </row>
    <row r="452" spans="1:65" s="2" customFormat="1" x14ac:dyDescent="0.2">
      <c r="A452" s="31"/>
      <c r="B452" s="32"/>
      <c r="C452" s="31"/>
      <c r="D452" s="159" t="s">
        <v>152</v>
      </c>
      <c r="E452" s="31"/>
      <c r="F452" s="160" t="s">
        <v>799</v>
      </c>
      <c r="G452" s="31"/>
      <c r="H452" s="31"/>
      <c r="I452" s="85"/>
      <c r="J452" s="31"/>
      <c r="K452" s="31"/>
      <c r="L452" s="32"/>
      <c r="M452" s="161"/>
      <c r="N452" s="162"/>
      <c r="O452" s="52"/>
      <c r="P452" s="52"/>
      <c r="Q452" s="52"/>
      <c r="R452" s="52"/>
      <c r="S452" s="52"/>
      <c r="T452" s="53"/>
      <c r="U452" s="31"/>
      <c r="V452" s="31"/>
      <c r="W452" s="31"/>
      <c r="X452" s="31"/>
      <c r="Y452" s="31"/>
      <c r="Z452" s="31"/>
      <c r="AA452" s="31"/>
      <c r="AB452" s="31"/>
      <c r="AC452" s="31"/>
      <c r="AD452" s="31"/>
      <c r="AE452" s="31"/>
      <c r="AT452" s="16" t="s">
        <v>152</v>
      </c>
      <c r="AU452" s="16" t="s">
        <v>78</v>
      </c>
    </row>
    <row r="453" spans="1:65" s="2" customFormat="1" ht="19.2" x14ac:dyDescent="0.2">
      <c r="A453" s="31"/>
      <c r="B453" s="32"/>
      <c r="C453" s="31"/>
      <c r="D453" s="159" t="s">
        <v>172</v>
      </c>
      <c r="E453" s="31"/>
      <c r="F453" s="163" t="s">
        <v>800</v>
      </c>
      <c r="G453" s="31"/>
      <c r="H453" s="31"/>
      <c r="I453" s="85"/>
      <c r="J453" s="31"/>
      <c r="K453" s="31"/>
      <c r="L453" s="32"/>
      <c r="M453" s="161"/>
      <c r="N453" s="162"/>
      <c r="O453" s="52"/>
      <c r="P453" s="52"/>
      <c r="Q453" s="52"/>
      <c r="R453" s="52"/>
      <c r="S453" s="52"/>
      <c r="T453" s="53"/>
      <c r="U453" s="31"/>
      <c r="V453" s="31"/>
      <c r="W453" s="31"/>
      <c r="X453" s="31"/>
      <c r="Y453" s="31"/>
      <c r="Z453" s="31"/>
      <c r="AA453" s="31"/>
      <c r="AB453" s="31"/>
      <c r="AC453" s="31"/>
      <c r="AD453" s="31"/>
      <c r="AE453" s="31"/>
      <c r="AT453" s="16" t="s">
        <v>172</v>
      </c>
      <c r="AU453" s="16" t="s">
        <v>78</v>
      </c>
    </row>
    <row r="454" spans="1:65" s="13" customFormat="1" x14ac:dyDescent="0.2">
      <c r="B454" s="174"/>
      <c r="D454" s="159" t="s">
        <v>353</v>
      </c>
      <c r="F454" s="175" t="s">
        <v>801</v>
      </c>
      <c r="H454" s="176">
        <v>192.45599999999999</v>
      </c>
      <c r="I454" s="177"/>
      <c r="L454" s="174"/>
      <c r="M454" s="178"/>
      <c r="N454" s="179"/>
      <c r="O454" s="179"/>
      <c r="P454" s="179"/>
      <c r="Q454" s="179"/>
      <c r="R454" s="179"/>
      <c r="S454" s="179"/>
      <c r="T454" s="180"/>
      <c r="AT454" s="181" t="s">
        <v>353</v>
      </c>
      <c r="AU454" s="181" t="s">
        <v>78</v>
      </c>
      <c r="AV454" s="13" t="s">
        <v>78</v>
      </c>
      <c r="AW454" s="13" t="s">
        <v>4</v>
      </c>
      <c r="AX454" s="13" t="s">
        <v>76</v>
      </c>
      <c r="AY454" s="181" t="s">
        <v>143</v>
      </c>
    </row>
    <row r="455" spans="1:65" s="2" customFormat="1" ht="16.5" customHeight="1" x14ac:dyDescent="0.2">
      <c r="A455" s="31"/>
      <c r="B455" s="145"/>
      <c r="C455" s="164" t="s">
        <v>802</v>
      </c>
      <c r="D455" s="164" t="s">
        <v>261</v>
      </c>
      <c r="E455" s="165" t="s">
        <v>803</v>
      </c>
      <c r="F455" s="166" t="s">
        <v>804</v>
      </c>
      <c r="G455" s="167" t="s">
        <v>184</v>
      </c>
      <c r="H455" s="168">
        <v>176.41800000000001</v>
      </c>
      <c r="I455" s="169"/>
      <c r="J455" s="170">
        <f>ROUND(I455*H455,2)</f>
        <v>0</v>
      </c>
      <c r="K455" s="166" t="s">
        <v>149</v>
      </c>
      <c r="L455" s="171"/>
      <c r="M455" s="172" t="s">
        <v>3</v>
      </c>
      <c r="N455" s="173" t="s">
        <v>42</v>
      </c>
      <c r="O455" s="52"/>
      <c r="P455" s="155">
        <f>O455*H455</f>
        <v>0</v>
      </c>
      <c r="Q455" s="155">
        <v>2.8300000000000001E-3</v>
      </c>
      <c r="R455" s="155">
        <f>Q455*H455</f>
        <v>0.49926294000000004</v>
      </c>
      <c r="S455" s="155">
        <v>0</v>
      </c>
      <c r="T455" s="156">
        <f>S455*H455</f>
        <v>0</v>
      </c>
      <c r="U455" s="31"/>
      <c r="V455" s="31"/>
      <c r="W455" s="31"/>
      <c r="X455" s="31"/>
      <c r="Y455" s="31"/>
      <c r="Z455" s="31"/>
      <c r="AA455" s="31"/>
      <c r="AB455" s="31"/>
      <c r="AC455" s="31"/>
      <c r="AD455" s="31"/>
      <c r="AE455" s="31"/>
      <c r="AR455" s="157" t="s">
        <v>320</v>
      </c>
      <c r="AT455" s="157" t="s">
        <v>261</v>
      </c>
      <c r="AU455" s="157" t="s">
        <v>78</v>
      </c>
      <c r="AY455" s="16" t="s">
        <v>143</v>
      </c>
      <c r="BE455" s="158">
        <f>IF(N455="základní",J455,0)</f>
        <v>0</v>
      </c>
      <c r="BF455" s="158">
        <f>IF(N455="snížená",J455,0)</f>
        <v>0</v>
      </c>
      <c r="BG455" s="158">
        <f>IF(N455="zákl. přenesená",J455,0)</f>
        <v>0</v>
      </c>
      <c r="BH455" s="158">
        <f>IF(N455="sníž. přenesená",J455,0)</f>
        <v>0</v>
      </c>
      <c r="BI455" s="158">
        <f>IF(N455="nulová",J455,0)</f>
        <v>0</v>
      </c>
      <c r="BJ455" s="16" t="s">
        <v>76</v>
      </c>
      <c r="BK455" s="158">
        <f>ROUND(I455*H455,2)</f>
        <v>0</v>
      </c>
      <c r="BL455" s="16" t="s">
        <v>238</v>
      </c>
      <c r="BM455" s="157" t="s">
        <v>805</v>
      </c>
    </row>
    <row r="456" spans="1:65" s="2" customFormat="1" x14ac:dyDescent="0.2">
      <c r="A456" s="31"/>
      <c r="B456" s="32"/>
      <c r="C456" s="31"/>
      <c r="D456" s="159" t="s">
        <v>152</v>
      </c>
      <c r="E456" s="31"/>
      <c r="F456" s="160" t="s">
        <v>806</v>
      </c>
      <c r="G456" s="31"/>
      <c r="H456" s="31"/>
      <c r="I456" s="85"/>
      <c r="J456" s="31"/>
      <c r="K456" s="31"/>
      <c r="L456" s="32"/>
      <c r="M456" s="161"/>
      <c r="N456" s="162"/>
      <c r="O456" s="52"/>
      <c r="P456" s="52"/>
      <c r="Q456" s="52"/>
      <c r="R456" s="52"/>
      <c r="S456" s="52"/>
      <c r="T456" s="53"/>
      <c r="U456" s="31"/>
      <c r="V456" s="31"/>
      <c r="W456" s="31"/>
      <c r="X456" s="31"/>
      <c r="Y456" s="31"/>
      <c r="Z456" s="31"/>
      <c r="AA456" s="31"/>
      <c r="AB456" s="31"/>
      <c r="AC456" s="31"/>
      <c r="AD456" s="31"/>
      <c r="AE456" s="31"/>
      <c r="AT456" s="16" t="s">
        <v>152</v>
      </c>
      <c r="AU456" s="16" t="s">
        <v>78</v>
      </c>
    </row>
    <row r="457" spans="1:65" s="2" customFormat="1" ht="19.2" x14ac:dyDescent="0.2">
      <c r="A457" s="31"/>
      <c r="B457" s="32"/>
      <c r="C457" s="31"/>
      <c r="D457" s="159" t="s">
        <v>172</v>
      </c>
      <c r="E457" s="31"/>
      <c r="F457" s="163" t="s">
        <v>800</v>
      </c>
      <c r="G457" s="31"/>
      <c r="H457" s="31"/>
      <c r="I457" s="85"/>
      <c r="J457" s="31"/>
      <c r="K457" s="31"/>
      <c r="L457" s="32"/>
      <c r="M457" s="161"/>
      <c r="N457" s="162"/>
      <c r="O457" s="52"/>
      <c r="P457" s="52"/>
      <c r="Q457" s="52"/>
      <c r="R457" s="52"/>
      <c r="S457" s="52"/>
      <c r="T457" s="53"/>
      <c r="U457" s="31"/>
      <c r="V457" s="31"/>
      <c r="W457" s="31"/>
      <c r="X457" s="31"/>
      <c r="Y457" s="31"/>
      <c r="Z457" s="31"/>
      <c r="AA457" s="31"/>
      <c r="AB457" s="31"/>
      <c r="AC457" s="31"/>
      <c r="AD457" s="31"/>
      <c r="AE457" s="31"/>
      <c r="AT457" s="16" t="s">
        <v>172</v>
      </c>
      <c r="AU457" s="16" t="s">
        <v>78</v>
      </c>
    </row>
    <row r="458" spans="1:65" s="13" customFormat="1" x14ac:dyDescent="0.2">
      <c r="B458" s="174"/>
      <c r="D458" s="159" t="s">
        <v>353</v>
      </c>
      <c r="F458" s="175" t="s">
        <v>807</v>
      </c>
      <c r="H458" s="176">
        <v>176.41800000000001</v>
      </c>
      <c r="I458" s="177"/>
      <c r="L458" s="174"/>
      <c r="M458" s="178"/>
      <c r="N458" s="179"/>
      <c r="O458" s="179"/>
      <c r="P458" s="179"/>
      <c r="Q458" s="179"/>
      <c r="R458" s="179"/>
      <c r="S458" s="179"/>
      <c r="T458" s="180"/>
      <c r="AT458" s="181" t="s">
        <v>353</v>
      </c>
      <c r="AU458" s="181" t="s">
        <v>78</v>
      </c>
      <c r="AV458" s="13" t="s">
        <v>78</v>
      </c>
      <c r="AW458" s="13" t="s">
        <v>4</v>
      </c>
      <c r="AX458" s="13" t="s">
        <v>76</v>
      </c>
      <c r="AY458" s="181" t="s">
        <v>143</v>
      </c>
    </row>
    <row r="459" spans="1:65" s="12" customFormat="1" ht="22.95" customHeight="1" x14ac:dyDescent="0.25">
      <c r="B459" s="132"/>
      <c r="D459" s="133" t="s">
        <v>70</v>
      </c>
      <c r="E459" s="143" t="s">
        <v>808</v>
      </c>
      <c r="F459" s="143" t="s">
        <v>809</v>
      </c>
      <c r="I459" s="135"/>
      <c r="J459" s="144">
        <f>BK459</f>
        <v>0</v>
      </c>
      <c r="L459" s="132"/>
      <c r="M459" s="137"/>
      <c r="N459" s="138"/>
      <c r="O459" s="138"/>
      <c r="P459" s="139">
        <f>SUM(P460:P476)</f>
        <v>0</v>
      </c>
      <c r="Q459" s="138"/>
      <c r="R459" s="139">
        <f>SUM(R460:R476)</f>
        <v>4.3287411999999996</v>
      </c>
      <c r="S459" s="138"/>
      <c r="T459" s="140">
        <f>SUM(T460:T476)</f>
        <v>0</v>
      </c>
      <c r="AR459" s="133" t="s">
        <v>78</v>
      </c>
      <c r="AT459" s="141" t="s">
        <v>70</v>
      </c>
      <c r="AU459" s="141" t="s">
        <v>76</v>
      </c>
      <c r="AY459" s="133" t="s">
        <v>143</v>
      </c>
      <c r="BK459" s="142">
        <f>SUM(BK460:BK476)</f>
        <v>0</v>
      </c>
    </row>
    <row r="460" spans="1:65" s="2" customFormat="1" ht="16.5" customHeight="1" x14ac:dyDescent="0.2">
      <c r="A460" s="31"/>
      <c r="B460" s="145"/>
      <c r="C460" s="146" t="s">
        <v>810</v>
      </c>
      <c r="D460" s="146" t="s">
        <v>145</v>
      </c>
      <c r="E460" s="147" t="s">
        <v>811</v>
      </c>
      <c r="F460" s="148" t="s">
        <v>812</v>
      </c>
      <c r="G460" s="149" t="s">
        <v>184</v>
      </c>
      <c r="H460" s="150">
        <v>2.52</v>
      </c>
      <c r="I460" s="151"/>
      <c r="J460" s="152">
        <f>ROUND(I460*H460,2)</f>
        <v>0</v>
      </c>
      <c r="K460" s="148" t="s">
        <v>149</v>
      </c>
      <c r="L460" s="32"/>
      <c r="M460" s="153" t="s">
        <v>3</v>
      </c>
      <c r="N460" s="154" t="s">
        <v>42</v>
      </c>
      <c r="O460" s="52"/>
      <c r="P460" s="155">
        <f>O460*H460</f>
        <v>0</v>
      </c>
      <c r="Q460" s="155">
        <v>0</v>
      </c>
      <c r="R460" s="155">
        <f>Q460*H460</f>
        <v>0</v>
      </c>
      <c r="S460" s="155">
        <v>0</v>
      </c>
      <c r="T460" s="156">
        <f>S460*H460</f>
        <v>0</v>
      </c>
      <c r="U460" s="31"/>
      <c r="V460" s="31"/>
      <c r="W460" s="31"/>
      <c r="X460" s="31"/>
      <c r="Y460" s="31"/>
      <c r="Z460" s="31"/>
      <c r="AA460" s="31"/>
      <c r="AB460" s="31"/>
      <c r="AC460" s="31"/>
      <c r="AD460" s="31"/>
      <c r="AE460" s="31"/>
      <c r="AR460" s="157" t="s">
        <v>238</v>
      </c>
      <c r="AT460" s="157" t="s">
        <v>145</v>
      </c>
      <c r="AU460" s="157" t="s">
        <v>78</v>
      </c>
      <c r="AY460" s="16" t="s">
        <v>143</v>
      </c>
      <c r="BE460" s="158">
        <f>IF(N460="základní",J460,0)</f>
        <v>0</v>
      </c>
      <c r="BF460" s="158">
        <f>IF(N460="snížená",J460,0)</f>
        <v>0</v>
      </c>
      <c r="BG460" s="158">
        <f>IF(N460="zákl. přenesená",J460,0)</f>
        <v>0</v>
      </c>
      <c r="BH460" s="158">
        <f>IF(N460="sníž. přenesená",J460,0)</f>
        <v>0</v>
      </c>
      <c r="BI460" s="158">
        <f>IF(N460="nulová",J460,0)</f>
        <v>0</v>
      </c>
      <c r="BJ460" s="16" t="s">
        <v>76</v>
      </c>
      <c r="BK460" s="158">
        <f>ROUND(I460*H460,2)</f>
        <v>0</v>
      </c>
      <c r="BL460" s="16" t="s">
        <v>238</v>
      </c>
      <c r="BM460" s="157" t="s">
        <v>813</v>
      </c>
    </row>
    <row r="461" spans="1:65" s="2" customFormat="1" x14ac:dyDescent="0.2">
      <c r="A461" s="31"/>
      <c r="B461" s="32"/>
      <c r="C461" s="31"/>
      <c r="D461" s="159" t="s">
        <v>152</v>
      </c>
      <c r="E461" s="31"/>
      <c r="F461" s="160" t="s">
        <v>814</v>
      </c>
      <c r="G461" s="31"/>
      <c r="H461" s="31"/>
      <c r="I461" s="85"/>
      <c r="J461" s="31"/>
      <c r="K461" s="31"/>
      <c r="L461" s="32"/>
      <c r="M461" s="161"/>
      <c r="N461" s="162"/>
      <c r="O461" s="52"/>
      <c r="P461" s="52"/>
      <c r="Q461" s="52"/>
      <c r="R461" s="52"/>
      <c r="S461" s="52"/>
      <c r="T461" s="53"/>
      <c r="U461" s="31"/>
      <c r="V461" s="31"/>
      <c r="W461" s="31"/>
      <c r="X461" s="31"/>
      <c r="Y461" s="31"/>
      <c r="Z461" s="31"/>
      <c r="AA461" s="31"/>
      <c r="AB461" s="31"/>
      <c r="AC461" s="31"/>
      <c r="AD461" s="31"/>
      <c r="AE461" s="31"/>
      <c r="AT461" s="16" t="s">
        <v>152</v>
      </c>
      <c r="AU461" s="16" t="s">
        <v>78</v>
      </c>
    </row>
    <row r="462" spans="1:65" s="2" customFormat="1" ht="67.2" x14ac:dyDescent="0.2">
      <c r="A462" s="31"/>
      <c r="B462" s="32"/>
      <c r="C462" s="31"/>
      <c r="D462" s="159" t="s">
        <v>154</v>
      </c>
      <c r="E462" s="31"/>
      <c r="F462" s="163" t="s">
        <v>815</v>
      </c>
      <c r="G462" s="31"/>
      <c r="H462" s="31"/>
      <c r="I462" s="85"/>
      <c r="J462" s="31"/>
      <c r="K462" s="31"/>
      <c r="L462" s="32"/>
      <c r="M462" s="161"/>
      <c r="N462" s="162"/>
      <c r="O462" s="52"/>
      <c r="P462" s="52"/>
      <c r="Q462" s="52"/>
      <c r="R462" s="52"/>
      <c r="S462" s="52"/>
      <c r="T462" s="53"/>
      <c r="U462" s="31"/>
      <c r="V462" s="31"/>
      <c r="W462" s="31"/>
      <c r="X462" s="31"/>
      <c r="Y462" s="31"/>
      <c r="Z462" s="31"/>
      <c r="AA462" s="31"/>
      <c r="AB462" s="31"/>
      <c r="AC462" s="31"/>
      <c r="AD462" s="31"/>
      <c r="AE462" s="31"/>
      <c r="AT462" s="16" t="s">
        <v>154</v>
      </c>
      <c r="AU462" s="16" t="s">
        <v>78</v>
      </c>
    </row>
    <row r="463" spans="1:65" s="2" customFormat="1" ht="16.5" customHeight="1" x14ac:dyDescent="0.2">
      <c r="A463" s="31"/>
      <c r="B463" s="145"/>
      <c r="C463" s="146" t="s">
        <v>816</v>
      </c>
      <c r="D463" s="146" t="s">
        <v>145</v>
      </c>
      <c r="E463" s="147" t="s">
        <v>817</v>
      </c>
      <c r="F463" s="148" t="s">
        <v>818</v>
      </c>
      <c r="G463" s="149" t="s">
        <v>184</v>
      </c>
      <c r="H463" s="150">
        <v>2.52</v>
      </c>
      <c r="I463" s="151"/>
      <c r="J463" s="152">
        <f>ROUND(I463*H463,2)</f>
        <v>0</v>
      </c>
      <c r="K463" s="148" t="s">
        <v>149</v>
      </c>
      <c r="L463" s="32"/>
      <c r="M463" s="153" t="s">
        <v>3</v>
      </c>
      <c r="N463" s="154" t="s">
        <v>42</v>
      </c>
      <c r="O463" s="52"/>
      <c r="P463" s="155">
        <f>O463*H463</f>
        <v>0</v>
      </c>
      <c r="Q463" s="155">
        <v>2.9999999999999997E-4</v>
      </c>
      <c r="R463" s="155">
        <f>Q463*H463</f>
        <v>7.5599999999999994E-4</v>
      </c>
      <c r="S463" s="155">
        <v>0</v>
      </c>
      <c r="T463" s="156">
        <f>S463*H463</f>
        <v>0</v>
      </c>
      <c r="U463" s="31"/>
      <c r="V463" s="31"/>
      <c r="W463" s="31"/>
      <c r="X463" s="31"/>
      <c r="Y463" s="31"/>
      <c r="Z463" s="31"/>
      <c r="AA463" s="31"/>
      <c r="AB463" s="31"/>
      <c r="AC463" s="31"/>
      <c r="AD463" s="31"/>
      <c r="AE463" s="31"/>
      <c r="AR463" s="157" t="s">
        <v>238</v>
      </c>
      <c r="AT463" s="157" t="s">
        <v>145</v>
      </c>
      <c r="AU463" s="157" t="s">
        <v>78</v>
      </c>
      <c r="AY463" s="16" t="s">
        <v>143</v>
      </c>
      <c r="BE463" s="158">
        <f>IF(N463="základní",J463,0)</f>
        <v>0</v>
      </c>
      <c r="BF463" s="158">
        <f>IF(N463="snížená",J463,0)</f>
        <v>0</v>
      </c>
      <c r="BG463" s="158">
        <f>IF(N463="zákl. přenesená",J463,0)</f>
        <v>0</v>
      </c>
      <c r="BH463" s="158">
        <f>IF(N463="sníž. přenesená",J463,0)</f>
        <v>0</v>
      </c>
      <c r="BI463" s="158">
        <f>IF(N463="nulová",J463,0)</f>
        <v>0</v>
      </c>
      <c r="BJ463" s="16" t="s">
        <v>76</v>
      </c>
      <c r="BK463" s="158">
        <f>ROUND(I463*H463,2)</f>
        <v>0</v>
      </c>
      <c r="BL463" s="16" t="s">
        <v>238</v>
      </c>
      <c r="BM463" s="157" t="s">
        <v>819</v>
      </c>
    </row>
    <row r="464" spans="1:65" s="2" customFormat="1" x14ac:dyDescent="0.2">
      <c r="A464" s="31"/>
      <c r="B464" s="32"/>
      <c r="C464" s="31"/>
      <c r="D464" s="159" t="s">
        <v>152</v>
      </c>
      <c r="E464" s="31"/>
      <c r="F464" s="160" t="s">
        <v>820</v>
      </c>
      <c r="G464" s="31"/>
      <c r="H464" s="31"/>
      <c r="I464" s="85"/>
      <c r="J464" s="31"/>
      <c r="K464" s="31"/>
      <c r="L464" s="32"/>
      <c r="M464" s="161"/>
      <c r="N464" s="162"/>
      <c r="O464" s="52"/>
      <c r="P464" s="52"/>
      <c r="Q464" s="52"/>
      <c r="R464" s="52"/>
      <c r="S464" s="52"/>
      <c r="T464" s="53"/>
      <c r="U464" s="31"/>
      <c r="V464" s="31"/>
      <c r="W464" s="31"/>
      <c r="X464" s="31"/>
      <c r="Y464" s="31"/>
      <c r="Z464" s="31"/>
      <c r="AA464" s="31"/>
      <c r="AB464" s="31"/>
      <c r="AC464" s="31"/>
      <c r="AD464" s="31"/>
      <c r="AE464" s="31"/>
      <c r="AT464" s="16" t="s">
        <v>152</v>
      </c>
      <c r="AU464" s="16" t="s">
        <v>78</v>
      </c>
    </row>
    <row r="465" spans="1:65" s="2" customFormat="1" ht="67.2" x14ac:dyDescent="0.2">
      <c r="A465" s="31"/>
      <c r="B465" s="32"/>
      <c r="C465" s="31"/>
      <c r="D465" s="159" t="s">
        <v>154</v>
      </c>
      <c r="E465" s="31"/>
      <c r="F465" s="163" t="s">
        <v>815</v>
      </c>
      <c r="G465" s="31"/>
      <c r="H465" s="31"/>
      <c r="I465" s="85"/>
      <c r="J465" s="31"/>
      <c r="K465" s="31"/>
      <c r="L465" s="32"/>
      <c r="M465" s="161"/>
      <c r="N465" s="162"/>
      <c r="O465" s="52"/>
      <c r="P465" s="52"/>
      <c r="Q465" s="52"/>
      <c r="R465" s="52"/>
      <c r="S465" s="52"/>
      <c r="T465" s="53"/>
      <c r="U465" s="31"/>
      <c r="V465" s="31"/>
      <c r="W465" s="31"/>
      <c r="X465" s="31"/>
      <c r="Y465" s="31"/>
      <c r="Z465" s="31"/>
      <c r="AA465" s="31"/>
      <c r="AB465" s="31"/>
      <c r="AC465" s="31"/>
      <c r="AD465" s="31"/>
      <c r="AE465" s="31"/>
      <c r="AT465" s="16" t="s">
        <v>154</v>
      </c>
      <c r="AU465" s="16" t="s">
        <v>78</v>
      </c>
    </row>
    <row r="466" spans="1:65" s="2" customFormat="1" ht="16.5" customHeight="1" x14ac:dyDescent="0.2">
      <c r="A466" s="31"/>
      <c r="B466" s="145"/>
      <c r="C466" s="146" t="s">
        <v>821</v>
      </c>
      <c r="D466" s="146" t="s">
        <v>145</v>
      </c>
      <c r="E466" s="147" t="s">
        <v>822</v>
      </c>
      <c r="F466" s="148" t="s">
        <v>823</v>
      </c>
      <c r="G466" s="149" t="s">
        <v>184</v>
      </c>
      <c r="H466" s="150">
        <v>2.7719999999999998</v>
      </c>
      <c r="I466" s="151"/>
      <c r="J466" s="152">
        <f>ROUND(I466*H466,2)</f>
        <v>0</v>
      </c>
      <c r="K466" s="148" t="s">
        <v>149</v>
      </c>
      <c r="L466" s="32"/>
      <c r="M466" s="153" t="s">
        <v>3</v>
      </c>
      <c r="N466" s="154" t="s">
        <v>42</v>
      </c>
      <c r="O466" s="52"/>
      <c r="P466" s="155">
        <f>O466*H466</f>
        <v>0</v>
      </c>
      <c r="Q466" s="155">
        <v>7.3000000000000001E-3</v>
      </c>
      <c r="R466" s="155">
        <f>Q466*H466</f>
        <v>2.0235599999999999E-2</v>
      </c>
      <c r="S466" s="155">
        <v>0</v>
      </c>
      <c r="T466" s="156">
        <f>S466*H466</f>
        <v>0</v>
      </c>
      <c r="U466" s="31"/>
      <c r="V466" s="31"/>
      <c r="W466" s="31"/>
      <c r="X466" s="31"/>
      <c r="Y466" s="31"/>
      <c r="Z466" s="31"/>
      <c r="AA466" s="31"/>
      <c r="AB466" s="31"/>
      <c r="AC466" s="31"/>
      <c r="AD466" s="31"/>
      <c r="AE466" s="31"/>
      <c r="AR466" s="157" t="s">
        <v>238</v>
      </c>
      <c r="AT466" s="157" t="s">
        <v>145</v>
      </c>
      <c r="AU466" s="157" t="s">
        <v>78</v>
      </c>
      <c r="AY466" s="16" t="s">
        <v>143</v>
      </c>
      <c r="BE466" s="158">
        <f>IF(N466="základní",J466,0)</f>
        <v>0</v>
      </c>
      <c r="BF466" s="158">
        <f>IF(N466="snížená",J466,0)</f>
        <v>0</v>
      </c>
      <c r="BG466" s="158">
        <f>IF(N466="zákl. přenesená",J466,0)</f>
        <v>0</v>
      </c>
      <c r="BH466" s="158">
        <f>IF(N466="sníž. přenesená",J466,0)</f>
        <v>0</v>
      </c>
      <c r="BI466" s="158">
        <f>IF(N466="nulová",J466,0)</f>
        <v>0</v>
      </c>
      <c r="BJ466" s="16" t="s">
        <v>76</v>
      </c>
      <c r="BK466" s="158">
        <f>ROUND(I466*H466,2)</f>
        <v>0</v>
      </c>
      <c r="BL466" s="16" t="s">
        <v>238</v>
      </c>
      <c r="BM466" s="157" t="s">
        <v>824</v>
      </c>
    </row>
    <row r="467" spans="1:65" s="2" customFormat="1" x14ac:dyDescent="0.2">
      <c r="A467" s="31"/>
      <c r="B467" s="32"/>
      <c r="C467" s="31"/>
      <c r="D467" s="159" t="s">
        <v>152</v>
      </c>
      <c r="E467" s="31"/>
      <c r="F467" s="160" t="s">
        <v>825</v>
      </c>
      <c r="G467" s="31"/>
      <c r="H467" s="31"/>
      <c r="I467" s="85"/>
      <c r="J467" s="31"/>
      <c r="K467" s="31"/>
      <c r="L467" s="32"/>
      <c r="M467" s="161"/>
      <c r="N467" s="162"/>
      <c r="O467" s="52"/>
      <c r="P467" s="52"/>
      <c r="Q467" s="52"/>
      <c r="R467" s="52"/>
      <c r="S467" s="52"/>
      <c r="T467" s="53"/>
      <c r="U467" s="31"/>
      <c r="V467" s="31"/>
      <c r="W467" s="31"/>
      <c r="X467" s="31"/>
      <c r="Y467" s="31"/>
      <c r="Z467" s="31"/>
      <c r="AA467" s="31"/>
      <c r="AB467" s="31"/>
      <c r="AC467" s="31"/>
      <c r="AD467" s="31"/>
      <c r="AE467" s="31"/>
      <c r="AT467" s="16" t="s">
        <v>152</v>
      </c>
      <c r="AU467" s="16" t="s">
        <v>78</v>
      </c>
    </row>
    <row r="468" spans="1:65" s="2" customFormat="1" ht="28.8" x14ac:dyDescent="0.2">
      <c r="A468" s="31"/>
      <c r="B468" s="32"/>
      <c r="C468" s="31"/>
      <c r="D468" s="159" t="s">
        <v>154</v>
      </c>
      <c r="E468" s="31"/>
      <c r="F468" s="163" t="s">
        <v>826</v>
      </c>
      <c r="G468" s="31"/>
      <c r="H468" s="31"/>
      <c r="I468" s="85"/>
      <c r="J468" s="31"/>
      <c r="K468" s="31"/>
      <c r="L468" s="32"/>
      <c r="M468" s="161"/>
      <c r="N468" s="162"/>
      <c r="O468" s="52"/>
      <c r="P468" s="52"/>
      <c r="Q468" s="52"/>
      <c r="R468" s="52"/>
      <c r="S468" s="52"/>
      <c r="T468" s="53"/>
      <c r="U468" s="31"/>
      <c r="V468" s="31"/>
      <c r="W468" s="31"/>
      <c r="X468" s="31"/>
      <c r="Y468" s="31"/>
      <c r="Z468" s="31"/>
      <c r="AA468" s="31"/>
      <c r="AB468" s="31"/>
      <c r="AC468" s="31"/>
      <c r="AD468" s="31"/>
      <c r="AE468" s="31"/>
      <c r="AT468" s="16" t="s">
        <v>154</v>
      </c>
      <c r="AU468" s="16" t="s">
        <v>78</v>
      </c>
    </row>
    <row r="469" spans="1:65" s="13" customFormat="1" x14ac:dyDescent="0.2">
      <c r="B469" s="174"/>
      <c r="D469" s="159" t="s">
        <v>353</v>
      </c>
      <c r="F469" s="175" t="s">
        <v>827</v>
      </c>
      <c r="H469" s="176">
        <v>2.7719999999999998</v>
      </c>
      <c r="I469" s="177"/>
      <c r="L469" s="174"/>
      <c r="M469" s="178"/>
      <c r="N469" s="179"/>
      <c r="O469" s="179"/>
      <c r="P469" s="179"/>
      <c r="Q469" s="179"/>
      <c r="R469" s="179"/>
      <c r="S469" s="179"/>
      <c r="T469" s="180"/>
      <c r="AT469" s="181" t="s">
        <v>353</v>
      </c>
      <c r="AU469" s="181" t="s">
        <v>78</v>
      </c>
      <c r="AV469" s="13" t="s">
        <v>78</v>
      </c>
      <c r="AW469" s="13" t="s">
        <v>4</v>
      </c>
      <c r="AX469" s="13" t="s">
        <v>76</v>
      </c>
      <c r="AY469" s="181" t="s">
        <v>143</v>
      </c>
    </row>
    <row r="470" spans="1:65" s="2" customFormat="1" ht="16.5" customHeight="1" x14ac:dyDescent="0.2">
      <c r="A470" s="31"/>
      <c r="B470" s="145"/>
      <c r="C470" s="164" t="s">
        <v>828</v>
      </c>
      <c r="D470" s="164" t="s">
        <v>261</v>
      </c>
      <c r="E470" s="165" t="s">
        <v>829</v>
      </c>
      <c r="F470" s="166" t="s">
        <v>830</v>
      </c>
      <c r="G470" s="167" t="s">
        <v>163</v>
      </c>
      <c r="H470" s="168">
        <v>1.76</v>
      </c>
      <c r="I470" s="169"/>
      <c r="J470" s="170">
        <f>ROUND(I470*H470,2)</f>
        <v>0</v>
      </c>
      <c r="K470" s="166" t="s">
        <v>149</v>
      </c>
      <c r="L470" s="171"/>
      <c r="M470" s="172" t="s">
        <v>3</v>
      </c>
      <c r="N470" s="173" t="s">
        <v>42</v>
      </c>
      <c r="O470" s="52"/>
      <c r="P470" s="155">
        <f>O470*H470</f>
        <v>0</v>
      </c>
      <c r="Q470" s="155">
        <v>2.4289999999999998</v>
      </c>
      <c r="R470" s="155">
        <f>Q470*H470</f>
        <v>4.2750399999999997</v>
      </c>
      <c r="S470" s="155">
        <v>0</v>
      </c>
      <c r="T470" s="156">
        <f>S470*H470</f>
        <v>0</v>
      </c>
      <c r="U470" s="31"/>
      <c r="V470" s="31"/>
      <c r="W470" s="31"/>
      <c r="X470" s="31"/>
      <c r="Y470" s="31"/>
      <c r="Z470" s="31"/>
      <c r="AA470" s="31"/>
      <c r="AB470" s="31"/>
      <c r="AC470" s="31"/>
      <c r="AD470" s="31"/>
      <c r="AE470" s="31"/>
      <c r="AR470" s="157" t="s">
        <v>320</v>
      </c>
      <c r="AT470" s="157" t="s">
        <v>261</v>
      </c>
      <c r="AU470" s="157" t="s">
        <v>78</v>
      </c>
      <c r="AY470" s="16" t="s">
        <v>143</v>
      </c>
      <c r="BE470" s="158">
        <f>IF(N470="základní",J470,0)</f>
        <v>0</v>
      </c>
      <c r="BF470" s="158">
        <f>IF(N470="snížená",J470,0)</f>
        <v>0</v>
      </c>
      <c r="BG470" s="158">
        <f>IF(N470="zákl. přenesená",J470,0)</f>
        <v>0</v>
      </c>
      <c r="BH470" s="158">
        <f>IF(N470="sníž. přenesená",J470,0)</f>
        <v>0</v>
      </c>
      <c r="BI470" s="158">
        <f>IF(N470="nulová",J470,0)</f>
        <v>0</v>
      </c>
      <c r="BJ470" s="16" t="s">
        <v>76</v>
      </c>
      <c r="BK470" s="158">
        <f>ROUND(I470*H470,2)</f>
        <v>0</v>
      </c>
      <c r="BL470" s="16" t="s">
        <v>238</v>
      </c>
      <c r="BM470" s="157" t="s">
        <v>831</v>
      </c>
    </row>
    <row r="471" spans="1:65" s="2" customFormat="1" x14ac:dyDescent="0.2">
      <c r="A471" s="31"/>
      <c r="B471" s="32"/>
      <c r="C471" s="31"/>
      <c r="D471" s="159" t="s">
        <v>152</v>
      </c>
      <c r="E471" s="31"/>
      <c r="F471" s="160" t="s">
        <v>830</v>
      </c>
      <c r="G471" s="31"/>
      <c r="H471" s="31"/>
      <c r="I471" s="85"/>
      <c r="J471" s="31"/>
      <c r="K471" s="31"/>
      <c r="L471" s="32"/>
      <c r="M471" s="161"/>
      <c r="N471" s="162"/>
      <c r="O471" s="52"/>
      <c r="P471" s="52"/>
      <c r="Q471" s="52"/>
      <c r="R471" s="52"/>
      <c r="S471" s="52"/>
      <c r="T471" s="53"/>
      <c r="U471" s="31"/>
      <c r="V471" s="31"/>
      <c r="W471" s="31"/>
      <c r="X471" s="31"/>
      <c r="Y471" s="31"/>
      <c r="Z471" s="31"/>
      <c r="AA471" s="31"/>
      <c r="AB471" s="31"/>
      <c r="AC471" s="31"/>
      <c r="AD471" s="31"/>
      <c r="AE471" s="31"/>
      <c r="AT471" s="16" t="s">
        <v>152</v>
      </c>
      <c r="AU471" s="16" t="s">
        <v>78</v>
      </c>
    </row>
    <row r="472" spans="1:65" s="2" customFormat="1" ht="19.2" x14ac:dyDescent="0.2">
      <c r="A472" s="31"/>
      <c r="B472" s="32"/>
      <c r="C472" s="31"/>
      <c r="D472" s="159" t="s">
        <v>172</v>
      </c>
      <c r="E472" s="31"/>
      <c r="F472" s="163" t="s">
        <v>233</v>
      </c>
      <c r="G472" s="31"/>
      <c r="H472" s="31"/>
      <c r="I472" s="85"/>
      <c r="J472" s="31"/>
      <c r="K472" s="31"/>
      <c r="L472" s="32"/>
      <c r="M472" s="161"/>
      <c r="N472" s="162"/>
      <c r="O472" s="52"/>
      <c r="P472" s="52"/>
      <c r="Q472" s="52"/>
      <c r="R472" s="52"/>
      <c r="S472" s="52"/>
      <c r="T472" s="53"/>
      <c r="U472" s="31"/>
      <c r="V472" s="31"/>
      <c r="W472" s="31"/>
      <c r="X472" s="31"/>
      <c r="Y472" s="31"/>
      <c r="Z472" s="31"/>
      <c r="AA472" s="31"/>
      <c r="AB472" s="31"/>
      <c r="AC472" s="31"/>
      <c r="AD472" s="31"/>
      <c r="AE472" s="31"/>
      <c r="AT472" s="16" t="s">
        <v>172</v>
      </c>
      <c r="AU472" s="16" t="s">
        <v>78</v>
      </c>
    </row>
    <row r="473" spans="1:65" s="13" customFormat="1" x14ac:dyDescent="0.2">
      <c r="B473" s="174"/>
      <c r="D473" s="159" t="s">
        <v>353</v>
      </c>
      <c r="F473" s="175" t="s">
        <v>832</v>
      </c>
      <c r="H473" s="176">
        <v>1.76</v>
      </c>
      <c r="I473" s="177"/>
      <c r="L473" s="174"/>
      <c r="M473" s="178"/>
      <c r="N473" s="179"/>
      <c r="O473" s="179"/>
      <c r="P473" s="179"/>
      <c r="Q473" s="179"/>
      <c r="R473" s="179"/>
      <c r="S473" s="179"/>
      <c r="T473" s="180"/>
      <c r="AT473" s="181" t="s">
        <v>353</v>
      </c>
      <c r="AU473" s="181" t="s">
        <v>78</v>
      </c>
      <c r="AV473" s="13" t="s">
        <v>78</v>
      </c>
      <c r="AW473" s="13" t="s">
        <v>4</v>
      </c>
      <c r="AX473" s="13" t="s">
        <v>76</v>
      </c>
      <c r="AY473" s="181" t="s">
        <v>143</v>
      </c>
    </row>
    <row r="474" spans="1:65" s="2" customFormat="1" ht="16.5" customHeight="1" x14ac:dyDescent="0.2">
      <c r="A474" s="31"/>
      <c r="B474" s="145"/>
      <c r="C474" s="164" t="s">
        <v>833</v>
      </c>
      <c r="D474" s="164" t="s">
        <v>261</v>
      </c>
      <c r="E474" s="165" t="s">
        <v>834</v>
      </c>
      <c r="F474" s="166" t="s">
        <v>835</v>
      </c>
      <c r="G474" s="167" t="s">
        <v>184</v>
      </c>
      <c r="H474" s="168">
        <v>2.7719999999999998</v>
      </c>
      <c r="I474" s="169"/>
      <c r="J474" s="170">
        <f>ROUND(I474*H474,2)</f>
        <v>0</v>
      </c>
      <c r="K474" s="166" t="s">
        <v>149</v>
      </c>
      <c r="L474" s="171"/>
      <c r="M474" s="172" t="s">
        <v>3</v>
      </c>
      <c r="N474" s="173" t="s">
        <v>42</v>
      </c>
      <c r="O474" s="52"/>
      <c r="P474" s="155">
        <f>O474*H474</f>
        <v>0</v>
      </c>
      <c r="Q474" s="155">
        <v>1.18E-2</v>
      </c>
      <c r="R474" s="155">
        <f>Q474*H474</f>
        <v>3.2709599999999998E-2</v>
      </c>
      <c r="S474" s="155">
        <v>0</v>
      </c>
      <c r="T474" s="156">
        <f>S474*H474</f>
        <v>0</v>
      </c>
      <c r="U474" s="31"/>
      <c r="V474" s="31"/>
      <c r="W474" s="31"/>
      <c r="X474" s="31"/>
      <c r="Y474" s="31"/>
      <c r="Z474" s="31"/>
      <c r="AA474" s="31"/>
      <c r="AB474" s="31"/>
      <c r="AC474" s="31"/>
      <c r="AD474" s="31"/>
      <c r="AE474" s="31"/>
      <c r="AR474" s="157" t="s">
        <v>320</v>
      </c>
      <c r="AT474" s="157" t="s">
        <v>261</v>
      </c>
      <c r="AU474" s="157" t="s">
        <v>78</v>
      </c>
      <c r="AY474" s="16" t="s">
        <v>143</v>
      </c>
      <c r="BE474" s="158">
        <f>IF(N474="základní",J474,0)</f>
        <v>0</v>
      </c>
      <c r="BF474" s="158">
        <f>IF(N474="snížená",J474,0)</f>
        <v>0</v>
      </c>
      <c r="BG474" s="158">
        <f>IF(N474="zákl. přenesená",J474,0)</f>
        <v>0</v>
      </c>
      <c r="BH474" s="158">
        <f>IF(N474="sníž. přenesená",J474,0)</f>
        <v>0</v>
      </c>
      <c r="BI474" s="158">
        <f>IF(N474="nulová",J474,0)</f>
        <v>0</v>
      </c>
      <c r="BJ474" s="16" t="s">
        <v>76</v>
      </c>
      <c r="BK474" s="158">
        <f>ROUND(I474*H474,2)</f>
        <v>0</v>
      </c>
      <c r="BL474" s="16" t="s">
        <v>238</v>
      </c>
      <c r="BM474" s="157" t="s">
        <v>836</v>
      </c>
    </row>
    <row r="475" spans="1:65" s="2" customFormat="1" x14ac:dyDescent="0.2">
      <c r="A475" s="31"/>
      <c r="B475" s="32"/>
      <c r="C475" s="31"/>
      <c r="D475" s="159" t="s">
        <v>152</v>
      </c>
      <c r="E475" s="31"/>
      <c r="F475" s="160" t="s">
        <v>835</v>
      </c>
      <c r="G475" s="31"/>
      <c r="H475" s="31"/>
      <c r="I475" s="85"/>
      <c r="J475" s="31"/>
      <c r="K475" s="31"/>
      <c r="L475" s="32"/>
      <c r="M475" s="161"/>
      <c r="N475" s="162"/>
      <c r="O475" s="52"/>
      <c r="P475" s="52"/>
      <c r="Q475" s="52"/>
      <c r="R475" s="52"/>
      <c r="S475" s="52"/>
      <c r="T475" s="53"/>
      <c r="U475" s="31"/>
      <c r="V475" s="31"/>
      <c r="W475" s="31"/>
      <c r="X475" s="31"/>
      <c r="Y475" s="31"/>
      <c r="Z475" s="31"/>
      <c r="AA475" s="31"/>
      <c r="AB475" s="31"/>
      <c r="AC475" s="31"/>
      <c r="AD475" s="31"/>
      <c r="AE475" s="31"/>
      <c r="AT475" s="16" t="s">
        <v>152</v>
      </c>
      <c r="AU475" s="16" t="s">
        <v>78</v>
      </c>
    </row>
    <row r="476" spans="1:65" s="13" customFormat="1" x14ac:dyDescent="0.2">
      <c r="B476" s="174"/>
      <c r="D476" s="159" t="s">
        <v>353</v>
      </c>
      <c r="F476" s="175" t="s">
        <v>827</v>
      </c>
      <c r="H476" s="176">
        <v>2.7719999999999998</v>
      </c>
      <c r="I476" s="177"/>
      <c r="L476" s="174"/>
      <c r="M476" s="178"/>
      <c r="N476" s="179"/>
      <c r="O476" s="179"/>
      <c r="P476" s="179"/>
      <c r="Q476" s="179"/>
      <c r="R476" s="179"/>
      <c r="S476" s="179"/>
      <c r="T476" s="180"/>
      <c r="AT476" s="181" t="s">
        <v>353</v>
      </c>
      <c r="AU476" s="181" t="s">
        <v>78</v>
      </c>
      <c r="AV476" s="13" t="s">
        <v>78</v>
      </c>
      <c r="AW476" s="13" t="s">
        <v>4</v>
      </c>
      <c r="AX476" s="13" t="s">
        <v>76</v>
      </c>
      <c r="AY476" s="181" t="s">
        <v>143</v>
      </c>
    </row>
    <row r="477" spans="1:65" s="12" customFormat="1" ht="22.95" customHeight="1" x14ac:dyDescent="0.25">
      <c r="B477" s="132"/>
      <c r="D477" s="133" t="s">
        <v>70</v>
      </c>
      <c r="E477" s="143" t="s">
        <v>837</v>
      </c>
      <c r="F477" s="143" t="s">
        <v>838</v>
      </c>
      <c r="I477" s="135"/>
      <c r="J477" s="144">
        <f>BK477</f>
        <v>0</v>
      </c>
      <c r="L477" s="132"/>
      <c r="M477" s="137"/>
      <c r="N477" s="138"/>
      <c r="O477" s="138"/>
      <c r="P477" s="139">
        <f>SUM(P478:P481)</f>
        <v>0</v>
      </c>
      <c r="Q477" s="138"/>
      <c r="R477" s="139">
        <f>SUM(R478:R481)</f>
        <v>4.4051000000000003E-3</v>
      </c>
      <c r="S477" s="138"/>
      <c r="T477" s="140">
        <f>SUM(T478:T481)</f>
        <v>0</v>
      </c>
      <c r="AR477" s="133" t="s">
        <v>78</v>
      </c>
      <c r="AT477" s="141" t="s">
        <v>70</v>
      </c>
      <c r="AU477" s="141" t="s">
        <v>76</v>
      </c>
      <c r="AY477" s="133" t="s">
        <v>143</v>
      </c>
      <c r="BK477" s="142">
        <f>SUM(BK478:BK481)</f>
        <v>0</v>
      </c>
    </row>
    <row r="478" spans="1:65" s="2" customFormat="1" ht="16.5" customHeight="1" x14ac:dyDescent="0.2">
      <c r="A478" s="31"/>
      <c r="B478" s="145"/>
      <c r="C478" s="146" t="s">
        <v>839</v>
      </c>
      <c r="D478" s="146" t="s">
        <v>145</v>
      </c>
      <c r="E478" s="147" t="s">
        <v>840</v>
      </c>
      <c r="F478" s="148" t="s">
        <v>841</v>
      </c>
      <c r="G478" s="149" t="s">
        <v>184</v>
      </c>
      <c r="H478" s="150">
        <v>14.21</v>
      </c>
      <c r="I478" s="151"/>
      <c r="J478" s="152">
        <f>ROUND(I478*H478,2)</f>
        <v>0</v>
      </c>
      <c r="K478" s="148" t="s">
        <v>149</v>
      </c>
      <c r="L478" s="32"/>
      <c r="M478" s="153" t="s">
        <v>3</v>
      </c>
      <c r="N478" s="154" t="s">
        <v>42</v>
      </c>
      <c r="O478" s="52"/>
      <c r="P478" s="155">
        <f>O478*H478</f>
        <v>0</v>
      </c>
      <c r="Q478" s="155">
        <v>1.3999999999999999E-4</v>
      </c>
      <c r="R478" s="155">
        <f>Q478*H478</f>
        <v>1.9894000000000001E-3</v>
      </c>
      <c r="S478" s="155">
        <v>0</v>
      </c>
      <c r="T478" s="156">
        <f>S478*H478</f>
        <v>0</v>
      </c>
      <c r="U478" s="31"/>
      <c r="V478" s="31"/>
      <c r="W478" s="31"/>
      <c r="X478" s="31"/>
      <c r="Y478" s="31"/>
      <c r="Z478" s="31"/>
      <c r="AA478" s="31"/>
      <c r="AB478" s="31"/>
      <c r="AC478" s="31"/>
      <c r="AD478" s="31"/>
      <c r="AE478" s="31"/>
      <c r="AR478" s="157" t="s">
        <v>238</v>
      </c>
      <c r="AT478" s="157" t="s">
        <v>145</v>
      </c>
      <c r="AU478" s="157" t="s">
        <v>78</v>
      </c>
      <c r="AY478" s="16" t="s">
        <v>143</v>
      </c>
      <c r="BE478" s="158">
        <f>IF(N478="základní",J478,0)</f>
        <v>0</v>
      </c>
      <c r="BF478" s="158">
        <f>IF(N478="snížená",J478,0)</f>
        <v>0</v>
      </c>
      <c r="BG478" s="158">
        <f>IF(N478="zákl. přenesená",J478,0)</f>
        <v>0</v>
      </c>
      <c r="BH478" s="158">
        <f>IF(N478="sníž. přenesená",J478,0)</f>
        <v>0</v>
      </c>
      <c r="BI478" s="158">
        <f>IF(N478="nulová",J478,0)</f>
        <v>0</v>
      </c>
      <c r="BJ478" s="16" t="s">
        <v>76</v>
      </c>
      <c r="BK478" s="158">
        <f>ROUND(I478*H478,2)</f>
        <v>0</v>
      </c>
      <c r="BL478" s="16" t="s">
        <v>238</v>
      </c>
      <c r="BM478" s="157" t="s">
        <v>842</v>
      </c>
    </row>
    <row r="479" spans="1:65" s="2" customFormat="1" x14ac:dyDescent="0.2">
      <c r="A479" s="31"/>
      <c r="B479" s="32"/>
      <c r="C479" s="31"/>
      <c r="D479" s="159" t="s">
        <v>152</v>
      </c>
      <c r="E479" s="31"/>
      <c r="F479" s="160" t="s">
        <v>843</v>
      </c>
      <c r="G479" s="31"/>
      <c r="H479" s="31"/>
      <c r="I479" s="85"/>
      <c r="J479" s="31"/>
      <c r="K479" s="31"/>
      <c r="L479" s="32"/>
      <c r="M479" s="161"/>
      <c r="N479" s="162"/>
      <c r="O479" s="52"/>
      <c r="P479" s="52"/>
      <c r="Q479" s="52"/>
      <c r="R479" s="52"/>
      <c r="S479" s="52"/>
      <c r="T479" s="53"/>
      <c r="U479" s="31"/>
      <c r="V479" s="31"/>
      <c r="W479" s="31"/>
      <c r="X479" s="31"/>
      <c r="Y479" s="31"/>
      <c r="Z479" s="31"/>
      <c r="AA479" s="31"/>
      <c r="AB479" s="31"/>
      <c r="AC479" s="31"/>
      <c r="AD479" s="31"/>
      <c r="AE479" s="31"/>
      <c r="AT479" s="16" t="s">
        <v>152</v>
      </c>
      <c r="AU479" s="16" t="s">
        <v>78</v>
      </c>
    </row>
    <row r="480" spans="1:65" s="2" customFormat="1" ht="16.5" customHeight="1" x14ac:dyDescent="0.2">
      <c r="A480" s="31"/>
      <c r="B480" s="145"/>
      <c r="C480" s="146" t="s">
        <v>844</v>
      </c>
      <c r="D480" s="146" t="s">
        <v>145</v>
      </c>
      <c r="E480" s="147" t="s">
        <v>845</v>
      </c>
      <c r="F480" s="148" t="s">
        <v>846</v>
      </c>
      <c r="G480" s="149" t="s">
        <v>184</v>
      </c>
      <c r="H480" s="150">
        <v>14.21</v>
      </c>
      <c r="I480" s="151"/>
      <c r="J480" s="152">
        <f>ROUND(I480*H480,2)</f>
        <v>0</v>
      </c>
      <c r="K480" s="148" t="s">
        <v>149</v>
      </c>
      <c r="L480" s="32"/>
      <c r="M480" s="153" t="s">
        <v>3</v>
      </c>
      <c r="N480" s="154" t="s">
        <v>42</v>
      </c>
      <c r="O480" s="52"/>
      <c r="P480" s="155">
        <f>O480*H480</f>
        <v>0</v>
      </c>
      <c r="Q480" s="155">
        <v>1.7000000000000001E-4</v>
      </c>
      <c r="R480" s="155">
        <f>Q480*H480</f>
        <v>2.4157000000000002E-3</v>
      </c>
      <c r="S480" s="155">
        <v>0</v>
      </c>
      <c r="T480" s="156">
        <f>S480*H480</f>
        <v>0</v>
      </c>
      <c r="U480" s="31"/>
      <c r="V480" s="31"/>
      <c r="W480" s="31"/>
      <c r="X480" s="31"/>
      <c r="Y480" s="31"/>
      <c r="Z480" s="31"/>
      <c r="AA480" s="31"/>
      <c r="AB480" s="31"/>
      <c r="AC480" s="31"/>
      <c r="AD480" s="31"/>
      <c r="AE480" s="31"/>
      <c r="AR480" s="157" t="s">
        <v>238</v>
      </c>
      <c r="AT480" s="157" t="s">
        <v>145</v>
      </c>
      <c r="AU480" s="157" t="s">
        <v>78</v>
      </c>
      <c r="AY480" s="16" t="s">
        <v>143</v>
      </c>
      <c r="BE480" s="158">
        <f>IF(N480="základní",J480,0)</f>
        <v>0</v>
      </c>
      <c r="BF480" s="158">
        <f>IF(N480="snížená",J480,0)</f>
        <v>0</v>
      </c>
      <c r="BG480" s="158">
        <f>IF(N480="zákl. přenesená",J480,0)</f>
        <v>0</v>
      </c>
      <c r="BH480" s="158">
        <f>IF(N480="sníž. přenesená",J480,0)</f>
        <v>0</v>
      </c>
      <c r="BI480" s="158">
        <f>IF(N480="nulová",J480,0)</f>
        <v>0</v>
      </c>
      <c r="BJ480" s="16" t="s">
        <v>76</v>
      </c>
      <c r="BK480" s="158">
        <f>ROUND(I480*H480,2)</f>
        <v>0</v>
      </c>
      <c r="BL480" s="16" t="s">
        <v>238</v>
      </c>
      <c r="BM480" s="157" t="s">
        <v>847</v>
      </c>
    </row>
    <row r="481" spans="1:65" s="2" customFormat="1" x14ac:dyDescent="0.2">
      <c r="A481" s="31"/>
      <c r="B481" s="32"/>
      <c r="C481" s="31"/>
      <c r="D481" s="159" t="s">
        <v>152</v>
      </c>
      <c r="E481" s="31"/>
      <c r="F481" s="160" t="s">
        <v>848</v>
      </c>
      <c r="G481" s="31"/>
      <c r="H481" s="31"/>
      <c r="I481" s="85"/>
      <c r="J481" s="31"/>
      <c r="K481" s="31"/>
      <c r="L481" s="32"/>
      <c r="M481" s="161"/>
      <c r="N481" s="162"/>
      <c r="O481" s="52"/>
      <c r="P481" s="52"/>
      <c r="Q481" s="52"/>
      <c r="R481" s="52"/>
      <c r="S481" s="52"/>
      <c r="T481" s="53"/>
      <c r="U481" s="31"/>
      <c r="V481" s="31"/>
      <c r="W481" s="31"/>
      <c r="X481" s="31"/>
      <c r="Y481" s="31"/>
      <c r="Z481" s="31"/>
      <c r="AA481" s="31"/>
      <c r="AB481" s="31"/>
      <c r="AC481" s="31"/>
      <c r="AD481" s="31"/>
      <c r="AE481" s="31"/>
      <c r="AT481" s="16" t="s">
        <v>152</v>
      </c>
      <c r="AU481" s="16" t="s">
        <v>78</v>
      </c>
    </row>
    <row r="482" spans="1:65" s="12" customFormat="1" ht="22.95" customHeight="1" x14ac:dyDescent="0.25">
      <c r="B482" s="132"/>
      <c r="D482" s="133" t="s">
        <v>70</v>
      </c>
      <c r="E482" s="143" t="s">
        <v>849</v>
      </c>
      <c r="F482" s="143" t="s">
        <v>850</v>
      </c>
      <c r="I482" s="135"/>
      <c r="J482" s="144">
        <f>BK482</f>
        <v>0</v>
      </c>
      <c r="L482" s="132"/>
      <c r="M482" s="137"/>
      <c r="N482" s="138"/>
      <c r="O482" s="138"/>
      <c r="P482" s="139">
        <f>SUM(P483:P490)</f>
        <v>0</v>
      </c>
      <c r="Q482" s="138"/>
      <c r="R482" s="139">
        <f>SUM(R483:R490)</f>
        <v>0.24348340000000002</v>
      </c>
      <c r="S482" s="138"/>
      <c r="T482" s="140">
        <f>SUM(T483:T490)</f>
        <v>0</v>
      </c>
      <c r="AR482" s="133" t="s">
        <v>78</v>
      </c>
      <c r="AT482" s="141" t="s">
        <v>70</v>
      </c>
      <c r="AU482" s="141" t="s">
        <v>76</v>
      </c>
      <c r="AY482" s="133" t="s">
        <v>143</v>
      </c>
      <c r="BK482" s="142">
        <f>SUM(BK483:BK490)</f>
        <v>0</v>
      </c>
    </row>
    <row r="483" spans="1:65" s="2" customFormat="1" ht="16.5" customHeight="1" x14ac:dyDescent="0.2">
      <c r="A483" s="31"/>
      <c r="B483" s="145"/>
      <c r="C483" s="146" t="s">
        <v>851</v>
      </c>
      <c r="D483" s="146" t="s">
        <v>145</v>
      </c>
      <c r="E483" s="147" t="s">
        <v>852</v>
      </c>
      <c r="F483" s="148" t="s">
        <v>853</v>
      </c>
      <c r="G483" s="149" t="s">
        <v>184</v>
      </c>
      <c r="H483" s="150">
        <v>494.66</v>
      </c>
      <c r="I483" s="151"/>
      <c r="J483" s="152">
        <f>ROUND(I483*H483,2)</f>
        <v>0</v>
      </c>
      <c r="K483" s="148" t="s">
        <v>149</v>
      </c>
      <c r="L483" s="32"/>
      <c r="M483" s="153" t="s">
        <v>3</v>
      </c>
      <c r="N483" s="154" t="s">
        <v>42</v>
      </c>
      <c r="O483" s="52"/>
      <c r="P483" s="155">
        <f>O483*H483</f>
        <v>0</v>
      </c>
      <c r="Q483" s="155">
        <v>0</v>
      </c>
      <c r="R483" s="155">
        <f>Q483*H483</f>
        <v>0</v>
      </c>
      <c r="S483" s="155">
        <v>0</v>
      </c>
      <c r="T483" s="156">
        <f>S483*H483</f>
        <v>0</v>
      </c>
      <c r="U483" s="31"/>
      <c r="V483" s="31"/>
      <c r="W483" s="31"/>
      <c r="X483" s="31"/>
      <c r="Y483" s="31"/>
      <c r="Z483" s="31"/>
      <c r="AA483" s="31"/>
      <c r="AB483" s="31"/>
      <c r="AC483" s="31"/>
      <c r="AD483" s="31"/>
      <c r="AE483" s="31"/>
      <c r="AR483" s="157" t="s">
        <v>238</v>
      </c>
      <c r="AT483" s="157" t="s">
        <v>145</v>
      </c>
      <c r="AU483" s="157" t="s">
        <v>78</v>
      </c>
      <c r="AY483" s="16" t="s">
        <v>143</v>
      </c>
      <c r="BE483" s="158">
        <f>IF(N483="základní",J483,0)</f>
        <v>0</v>
      </c>
      <c r="BF483" s="158">
        <f>IF(N483="snížená",J483,0)</f>
        <v>0</v>
      </c>
      <c r="BG483" s="158">
        <f>IF(N483="zákl. přenesená",J483,0)</f>
        <v>0</v>
      </c>
      <c r="BH483" s="158">
        <f>IF(N483="sníž. přenesená",J483,0)</f>
        <v>0</v>
      </c>
      <c r="BI483" s="158">
        <f>IF(N483="nulová",J483,0)</f>
        <v>0</v>
      </c>
      <c r="BJ483" s="16" t="s">
        <v>76</v>
      </c>
      <c r="BK483" s="158">
        <f>ROUND(I483*H483,2)</f>
        <v>0</v>
      </c>
      <c r="BL483" s="16" t="s">
        <v>238</v>
      </c>
      <c r="BM483" s="157" t="s">
        <v>854</v>
      </c>
    </row>
    <row r="484" spans="1:65" s="2" customFormat="1" x14ac:dyDescent="0.2">
      <c r="A484" s="31"/>
      <c r="B484" s="32"/>
      <c r="C484" s="31"/>
      <c r="D484" s="159" t="s">
        <v>152</v>
      </c>
      <c r="E484" s="31"/>
      <c r="F484" s="160" t="s">
        <v>855</v>
      </c>
      <c r="G484" s="31"/>
      <c r="H484" s="31"/>
      <c r="I484" s="85"/>
      <c r="J484" s="31"/>
      <c r="K484" s="31"/>
      <c r="L484" s="32"/>
      <c r="M484" s="161"/>
      <c r="N484" s="162"/>
      <c r="O484" s="52"/>
      <c r="P484" s="52"/>
      <c r="Q484" s="52"/>
      <c r="R484" s="52"/>
      <c r="S484" s="52"/>
      <c r="T484" s="53"/>
      <c r="U484" s="31"/>
      <c r="V484" s="31"/>
      <c r="W484" s="31"/>
      <c r="X484" s="31"/>
      <c r="Y484" s="31"/>
      <c r="Z484" s="31"/>
      <c r="AA484" s="31"/>
      <c r="AB484" s="31"/>
      <c r="AC484" s="31"/>
      <c r="AD484" s="31"/>
      <c r="AE484" s="31"/>
      <c r="AT484" s="16" t="s">
        <v>152</v>
      </c>
      <c r="AU484" s="16" t="s">
        <v>78</v>
      </c>
    </row>
    <row r="485" spans="1:65" s="2" customFormat="1" ht="16.5" customHeight="1" x14ac:dyDescent="0.2">
      <c r="A485" s="31"/>
      <c r="B485" s="145"/>
      <c r="C485" s="146" t="s">
        <v>856</v>
      </c>
      <c r="D485" s="146" t="s">
        <v>145</v>
      </c>
      <c r="E485" s="147" t="s">
        <v>857</v>
      </c>
      <c r="F485" s="148" t="s">
        <v>858</v>
      </c>
      <c r="G485" s="149" t="s">
        <v>184</v>
      </c>
      <c r="H485" s="150">
        <v>494.66</v>
      </c>
      <c r="I485" s="151"/>
      <c r="J485" s="152">
        <f>ROUND(I485*H485,2)</f>
        <v>0</v>
      </c>
      <c r="K485" s="148" t="s">
        <v>149</v>
      </c>
      <c r="L485" s="32"/>
      <c r="M485" s="153" t="s">
        <v>3</v>
      </c>
      <c r="N485" s="154" t="s">
        <v>42</v>
      </c>
      <c r="O485" s="52"/>
      <c r="P485" s="155">
        <f>O485*H485</f>
        <v>0</v>
      </c>
      <c r="Q485" s="155">
        <v>2.0000000000000001E-4</v>
      </c>
      <c r="R485" s="155">
        <f>Q485*H485</f>
        <v>9.8932000000000006E-2</v>
      </c>
      <c r="S485" s="155">
        <v>0</v>
      </c>
      <c r="T485" s="156">
        <f>S485*H485</f>
        <v>0</v>
      </c>
      <c r="U485" s="31"/>
      <c r="V485" s="31"/>
      <c r="W485" s="31"/>
      <c r="X485" s="31"/>
      <c r="Y485" s="31"/>
      <c r="Z485" s="31"/>
      <c r="AA485" s="31"/>
      <c r="AB485" s="31"/>
      <c r="AC485" s="31"/>
      <c r="AD485" s="31"/>
      <c r="AE485" s="31"/>
      <c r="AR485" s="157" t="s">
        <v>238</v>
      </c>
      <c r="AT485" s="157" t="s">
        <v>145</v>
      </c>
      <c r="AU485" s="157" t="s">
        <v>78</v>
      </c>
      <c r="AY485" s="16" t="s">
        <v>143</v>
      </c>
      <c r="BE485" s="158">
        <f>IF(N485="základní",J485,0)</f>
        <v>0</v>
      </c>
      <c r="BF485" s="158">
        <f>IF(N485="snížená",J485,0)</f>
        <v>0</v>
      </c>
      <c r="BG485" s="158">
        <f>IF(N485="zákl. přenesená",J485,0)</f>
        <v>0</v>
      </c>
      <c r="BH485" s="158">
        <f>IF(N485="sníž. přenesená",J485,0)</f>
        <v>0</v>
      </c>
      <c r="BI485" s="158">
        <f>IF(N485="nulová",J485,0)</f>
        <v>0</v>
      </c>
      <c r="BJ485" s="16" t="s">
        <v>76</v>
      </c>
      <c r="BK485" s="158">
        <f>ROUND(I485*H485,2)</f>
        <v>0</v>
      </c>
      <c r="BL485" s="16" t="s">
        <v>238</v>
      </c>
      <c r="BM485" s="157" t="s">
        <v>859</v>
      </c>
    </row>
    <row r="486" spans="1:65" s="2" customFormat="1" x14ac:dyDescent="0.2">
      <c r="A486" s="31"/>
      <c r="B486" s="32"/>
      <c r="C486" s="31"/>
      <c r="D486" s="159" t="s">
        <v>152</v>
      </c>
      <c r="E486" s="31"/>
      <c r="F486" s="160" t="s">
        <v>860</v>
      </c>
      <c r="G486" s="31"/>
      <c r="H486" s="31"/>
      <c r="I486" s="85"/>
      <c r="J486" s="31"/>
      <c r="K486" s="31"/>
      <c r="L486" s="32"/>
      <c r="M486" s="161"/>
      <c r="N486" s="162"/>
      <c r="O486" s="52"/>
      <c r="P486" s="52"/>
      <c r="Q486" s="52"/>
      <c r="R486" s="52"/>
      <c r="S486" s="52"/>
      <c r="T486" s="53"/>
      <c r="U486" s="31"/>
      <c r="V486" s="31"/>
      <c r="W486" s="31"/>
      <c r="X486" s="31"/>
      <c r="Y486" s="31"/>
      <c r="Z486" s="31"/>
      <c r="AA486" s="31"/>
      <c r="AB486" s="31"/>
      <c r="AC486" s="31"/>
      <c r="AD486" s="31"/>
      <c r="AE486" s="31"/>
      <c r="AT486" s="16" t="s">
        <v>152</v>
      </c>
      <c r="AU486" s="16" t="s">
        <v>78</v>
      </c>
    </row>
    <row r="487" spans="1:65" s="2" customFormat="1" ht="16.5" customHeight="1" x14ac:dyDescent="0.2">
      <c r="A487" s="31"/>
      <c r="B487" s="145"/>
      <c r="C487" s="146" t="s">
        <v>861</v>
      </c>
      <c r="D487" s="146" t="s">
        <v>145</v>
      </c>
      <c r="E487" s="147" t="s">
        <v>862</v>
      </c>
      <c r="F487" s="148" t="s">
        <v>863</v>
      </c>
      <c r="G487" s="149" t="s">
        <v>184</v>
      </c>
      <c r="H487" s="150">
        <v>494.66</v>
      </c>
      <c r="I487" s="151"/>
      <c r="J487" s="152">
        <f>ROUND(I487*H487,2)</f>
        <v>0</v>
      </c>
      <c r="K487" s="148" t="s">
        <v>149</v>
      </c>
      <c r="L487" s="32"/>
      <c r="M487" s="153" t="s">
        <v>3</v>
      </c>
      <c r="N487" s="154" t="s">
        <v>42</v>
      </c>
      <c r="O487" s="52"/>
      <c r="P487" s="155">
        <f>O487*H487</f>
        <v>0</v>
      </c>
      <c r="Q487" s="155">
        <v>2.9E-4</v>
      </c>
      <c r="R487" s="155">
        <f>Q487*H487</f>
        <v>0.14345140000000001</v>
      </c>
      <c r="S487" s="155">
        <v>0</v>
      </c>
      <c r="T487" s="156">
        <f>S487*H487</f>
        <v>0</v>
      </c>
      <c r="U487" s="31"/>
      <c r="V487" s="31"/>
      <c r="W487" s="31"/>
      <c r="X487" s="31"/>
      <c r="Y487" s="31"/>
      <c r="Z487" s="31"/>
      <c r="AA487" s="31"/>
      <c r="AB487" s="31"/>
      <c r="AC487" s="31"/>
      <c r="AD487" s="31"/>
      <c r="AE487" s="31"/>
      <c r="AR487" s="157" t="s">
        <v>238</v>
      </c>
      <c r="AT487" s="157" t="s">
        <v>145</v>
      </c>
      <c r="AU487" s="157" t="s">
        <v>78</v>
      </c>
      <c r="AY487" s="16" t="s">
        <v>143</v>
      </c>
      <c r="BE487" s="158">
        <f>IF(N487="základní",J487,0)</f>
        <v>0</v>
      </c>
      <c r="BF487" s="158">
        <f>IF(N487="snížená",J487,0)</f>
        <v>0</v>
      </c>
      <c r="BG487" s="158">
        <f>IF(N487="zákl. přenesená",J487,0)</f>
        <v>0</v>
      </c>
      <c r="BH487" s="158">
        <f>IF(N487="sníž. přenesená",J487,0)</f>
        <v>0</v>
      </c>
      <c r="BI487" s="158">
        <f>IF(N487="nulová",J487,0)</f>
        <v>0</v>
      </c>
      <c r="BJ487" s="16" t="s">
        <v>76</v>
      </c>
      <c r="BK487" s="158">
        <f>ROUND(I487*H487,2)</f>
        <v>0</v>
      </c>
      <c r="BL487" s="16" t="s">
        <v>238</v>
      </c>
      <c r="BM487" s="157" t="s">
        <v>864</v>
      </c>
    </row>
    <row r="488" spans="1:65" s="2" customFormat="1" ht="19.2" x14ac:dyDescent="0.2">
      <c r="A488" s="31"/>
      <c r="B488" s="32"/>
      <c r="C488" s="31"/>
      <c r="D488" s="159" t="s">
        <v>152</v>
      </c>
      <c r="E488" s="31"/>
      <c r="F488" s="160" t="s">
        <v>865</v>
      </c>
      <c r="G488" s="31"/>
      <c r="H488" s="31"/>
      <c r="I488" s="85"/>
      <c r="J488" s="31"/>
      <c r="K488" s="31"/>
      <c r="L488" s="32"/>
      <c r="M488" s="161"/>
      <c r="N488" s="162"/>
      <c r="O488" s="52"/>
      <c r="P488" s="52"/>
      <c r="Q488" s="52"/>
      <c r="R488" s="52"/>
      <c r="S488" s="52"/>
      <c r="T488" s="53"/>
      <c r="U488" s="31"/>
      <c r="V488" s="31"/>
      <c r="W488" s="31"/>
      <c r="X488" s="31"/>
      <c r="Y488" s="31"/>
      <c r="Z488" s="31"/>
      <c r="AA488" s="31"/>
      <c r="AB488" s="31"/>
      <c r="AC488" s="31"/>
      <c r="AD488" s="31"/>
      <c r="AE488" s="31"/>
      <c r="AT488" s="16" t="s">
        <v>152</v>
      </c>
      <c r="AU488" s="16" t="s">
        <v>78</v>
      </c>
    </row>
    <row r="489" spans="1:65" s="2" customFormat="1" ht="16.5" customHeight="1" x14ac:dyDescent="0.2">
      <c r="A489" s="31"/>
      <c r="B489" s="145"/>
      <c r="C489" s="146" t="s">
        <v>866</v>
      </c>
      <c r="D489" s="146" t="s">
        <v>145</v>
      </c>
      <c r="E489" s="147" t="s">
        <v>867</v>
      </c>
      <c r="F489" s="148" t="s">
        <v>868</v>
      </c>
      <c r="G489" s="149" t="s">
        <v>184</v>
      </c>
      <c r="H489" s="150">
        <v>110</v>
      </c>
      <c r="I489" s="151"/>
      <c r="J489" s="152">
        <f>ROUND(I489*H489,2)</f>
        <v>0</v>
      </c>
      <c r="K489" s="148" t="s">
        <v>149</v>
      </c>
      <c r="L489" s="32"/>
      <c r="M489" s="153" t="s">
        <v>3</v>
      </c>
      <c r="N489" s="154" t="s">
        <v>42</v>
      </c>
      <c r="O489" s="52"/>
      <c r="P489" s="155">
        <f>O489*H489</f>
        <v>0</v>
      </c>
      <c r="Q489" s="155">
        <v>1.0000000000000001E-5</v>
      </c>
      <c r="R489" s="155">
        <f>Q489*H489</f>
        <v>1.1000000000000001E-3</v>
      </c>
      <c r="S489" s="155">
        <v>0</v>
      </c>
      <c r="T489" s="156">
        <f>S489*H489</f>
        <v>0</v>
      </c>
      <c r="U489" s="31"/>
      <c r="V489" s="31"/>
      <c r="W489" s="31"/>
      <c r="X489" s="31"/>
      <c r="Y489" s="31"/>
      <c r="Z489" s="31"/>
      <c r="AA489" s="31"/>
      <c r="AB489" s="31"/>
      <c r="AC489" s="31"/>
      <c r="AD489" s="31"/>
      <c r="AE489" s="31"/>
      <c r="AR489" s="157" t="s">
        <v>238</v>
      </c>
      <c r="AT489" s="157" t="s">
        <v>145</v>
      </c>
      <c r="AU489" s="157" t="s">
        <v>78</v>
      </c>
      <c r="AY489" s="16" t="s">
        <v>143</v>
      </c>
      <c r="BE489" s="158">
        <f>IF(N489="základní",J489,0)</f>
        <v>0</v>
      </c>
      <c r="BF489" s="158">
        <f>IF(N489="snížená",J489,0)</f>
        <v>0</v>
      </c>
      <c r="BG489" s="158">
        <f>IF(N489="zákl. přenesená",J489,0)</f>
        <v>0</v>
      </c>
      <c r="BH489" s="158">
        <f>IF(N489="sníž. přenesená",J489,0)</f>
        <v>0</v>
      </c>
      <c r="BI489" s="158">
        <f>IF(N489="nulová",J489,0)</f>
        <v>0</v>
      </c>
      <c r="BJ489" s="16" t="s">
        <v>76</v>
      </c>
      <c r="BK489" s="158">
        <f>ROUND(I489*H489,2)</f>
        <v>0</v>
      </c>
      <c r="BL489" s="16" t="s">
        <v>238</v>
      </c>
      <c r="BM489" s="157" t="s">
        <v>869</v>
      </c>
    </row>
    <row r="490" spans="1:65" s="2" customFormat="1" ht="19.2" x14ac:dyDescent="0.2">
      <c r="A490" s="31"/>
      <c r="B490" s="32"/>
      <c r="C490" s="31"/>
      <c r="D490" s="159" t="s">
        <v>152</v>
      </c>
      <c r="E490" s="31"/>
      <c r="F490" s="160" t="s">
        <v>870</v>
      </c>
      <c r="G490" s="31"/>
      <c r="H490" s="31"/>
      <c r="I490" s="85"/>
      <c r="J490" s="31"/>
      <c r="K490" s="31"/>
      <c r="L490" s="32"/>
      <c r="M490" s="161"/>
      <c r="N490" s="162"/>
      <c r="O490" s="52"/>
      <c r="P490" s="52"/>
      <c r="Q490" s="52"/>
      <c r="R490" s="52"/>
      <c r="S490" s="52"/>
      <c r="T490" s="53"/>
      <c r="U490" s="31"/>
      <c r="V490" s="31"/>
      <c r="W490" s="31"/>
      <c r="X490" s="31"/>
      <c r="Y490" s="31"/>
      <c r="Z490" s="31"/>
      <c r="AA490" s="31"/>
      <c r="AB490" s="31"/>
      <c r="AC490" s="31"/>
      <c r="AD490" s="31"/>
      <c r="AE490" s="31"/>
      <c r="AT490" s="16" t="s">
        <v>152</v>
      </c>
      <c r="AU490" s="16" t="s">
        <v>78</v>
      </c>
    </row>
    <row r="491" spans="1:65" s="12" customFormat="1" ht="22.95" customHeight="1" x14ac:dyDescent="0.25">
      <c r="B491" s="132"/>
      <c r="D491" s="133" t="s">
        <v>70</v>
      </c>
      <c r="E491" s="143" t="s">
        <v>871</v>
      </c>
      <c r="F491" s="143" t="s">
        <v>872</v>
      </c>
      <c r="I491" s="135"/>
      <c r="J491" s="144">
        <f>BK491</f>
        <v>0</v>
      </c>
      <c r="L491" s="132"/>
      <c r="M491" s="137"/>
      <c r="N491" s="138"/>
      <c r="O491" s="138"/>
      <c r="P491" s="139">
        <f>SUM(P492:P500)</f>
        <v>0</v>
      </c>
      <c r="Q491" s="138"/>
      <c r="R491" s="139">
        <f>SUM(R492:R500)</f>
        <v>2.3328499999999999E-2</v>
      </c>
      <c r="S491" s="138"/>
      <c r="T491" s="140">
        <f>SUM(T492:T500)</f>
        <v>0</v>
      </c>
      <c r="AR491" s="133" t="s">
        <v>78</v>
      </c>
      <c r="AT491" s="141" t="s">
        <v>70</v>
      </c>
      <c r="AU491" s="141" t="s">
        <v>76</v>
      </c>
      <c r="AY491" s="133" t="s">
        <v>143</v>
      </c>
      <c r="BK491" s="142">
        <f>SUM(BK492:BK500)</f>
        <v>0</v>
      </c>
    </row>
    <row r="492" spans="1:65" s="2" customFormat="1" ht="16.5" customHeight="1" x14ac:dyDescent="0.2">
      <c r="A492" s="31"/>
      <c r="B492" s="145"/>
      <c r="C492" s="146" t="s">
        <v>873</v>
      </c>
      <c r="D492" s="146" t="s">
        <v>145</v>
      </c>
      <c r="E492" s="147" t="s">
        <v>874</v>
      </c>
      <c r="F492" s="148" t="s">
        <v>875</v>
      </c>
      <c r="G492" s="149" t="s">
        <v>184</v>
      </c>
      <c r="H492" s="150">
        <v>17.945</v>
      </c>
      <c r="I492" s="151"/>
      <c r="J492" s="152">
        <f>ROUND(I492*H492,2)</f>
        <v>0</v>
      </c>
      <c r="K492" s="148" t="s">
        <v>149</v>
      </c>
      <c r="L492" s="32"/>
      <c r="M492" s="153" t="s">
        <v>3</v>
      </c>
      <c r="N492" s="154" t="s">
        <v>42</v>
      </c>
      <c r="O492" s="52"/>
      <c r="P492" s="155">
        <f>O492*H492</f>
        <v>0</v>
      </c>
      <c r="Q492" s="155">
        <v>0</v>
      </c>
      <c r="R492" s="155">
        <f>Q492*H492</f>
        <v>0</v>
      </c>
      <c r="S492" s="155">
        <v>0</v>
      </c>
      <c r="T492" s="156">
        <f>S492*H492</f>
        <v>0</v>
      </c>
      <c r="U492" s="31"/>
      <c r="V492" s="31"/>
      <c r="W492" s="31"/>
      <c r="X492" s="31"/>
      <c r="Y492" s="31"/>
      <c r="Z492" s="31"/>
      <c r="AA492" s="31"/>
      <c r="AB492" s="31"/>
      <c r="AC492" s="31"/>
      <c r="AD492" s="31"/>
      <c r="AE492" s="31"/>
      <c r="AR492" s="157" t="s">
        <v>238</v>
      </c>
      <c r="AT492" s="157" t="s">
        <v>145</v>
      </c>
      <c r="AU492" s="157" t="s">
        <v>78</v>
      </c>
      <c r="AY492" s="16" t="s">
        <v>143</v>
      </c>
      <c r="BE492" s="158">
        <f>IF(N492="základní",J492,0)</f>
        <v>0</v>
      </c>
      <c r="BF492" s="158">
        <f>IF(N492="snížená",J492,0)</f>
        <v>0</v>
      </c>
      <c r="BG492" s="158">
        <f>IF(N492="zákl. přenesená",J492,0)</f>
        <v>0</v>
      </c>
      <c r="BH492" s="158">
        <f>IF(N492="sníž. přenesená",J492,0)</f>
        <v>0</v>
      </c>
      <c r="BI492" s="158">
        <f>IF(N492="nulová",J492,0)</f>
        <v>0</v>
      </c>
      <c r="BJ492" s="16" t="s">
        <v>76</v>
      </c>
      <c r="BK492" s="158">
        <f>ROUND(I492*H492,2)</f>
        <v>0</v>
      </c>
      <c r="BL492" s="16" t="s">
        <v>238</v>
      </c>
      <c r="BM492" s="157" t="s">
        <v>876</v>
      </c>
    </row>
    <row r="493" spans="1:65" s="2" customFormat="1" x14ac:dyDescent="0.2">
      <c r="A493" s="31"/>
      <c r="B493" s="32"/>
      <c r="C493" s="31"/>
      <c r="D493" s="159" t="s">
        <v>152</v>
      </c>
      <c r="E493" s="31"/>
      <c r="F493" s="160" t="s">
        <v>877</v>
      </c>
      <c r="G493" s="31"/>
      <c r="H493" s="31"/>
      <c r="I493" s="85"/>
      <c r="J493" s="31"/>
      <c r="K493" s="31"/>
      <c r="L493" s="32"/>
      <c r="M493" s="161"/>
      <c r="N493" s="162"/>
      <c r="O493" s="52"/>
      <c r="P493" s="52"/>
      <c r="Q493" s="52"/>
      <c r="R493" s="52"/>
      <c r="S493" s="52"/>
      <c r="T493" s="53"/>
      <c r="U493" s="31"/>
      <c r="V493" s="31"/>
      <c r="W493" s="31"/>
      <c r="X493" s="31"/>
      <c r="Y493" s="31"/>
      <c r="Z493" s="31"/>
      <c r="AA493" s="31"/>
      <c r="AB493" s="31"/>
      <c r="AC493" s="31"/>
      <c r="AD493" s="31"/>
      <c r="AE493" s="31"/>
      <c r="AT493" s="16" t="s">
        <v>152</v>
      </c>
      <c r="AU493" s="16" t="s">
        <v>78</v>
      </c>
    </row>
    <row r="494" spans="1:65" s="2" customFormat="1" ht="28.8" x14ac:dyDescent="0.2">
      <c r="A494" s="31"/>
      <c r="B494" s="32"/>
      <c r="C494" s="31"/>
      <c r="D494" s="159" t="s">
        <v>154</v>
      </c>
      <c r="E494" s="31"/>
      <c r="F494" s="163" t="s">
        <v>878</v>
      </c>
      <c r="G494" s="31"/>
      <c r="H494" s="31"/>
      <c r="I494" s="85"/>
      <c r="J494" s="31"/>
      <c r="K494" s="31"/>
      <c r="L494" s="32"/>
      <c r="M494" s="161"/>
      <c r="N494" s="162"/>
      <c r="O494" s="52"/>
      <c r="P494" s="52"/>
      <c r="Q494" s="52"/>
      <c r="R494" s="52"/>
      <c r="S494" s="52"/>
      <c r="T494" s="53"/>
      <c r="U494" s="31"/>
      <c r="V494" s="31"/>
      <c r="W494" s="31"/>
      <c r="X494" s="31"/>
      <c r="Y494" s="31"/>
      <c r="Z494" s="31"/>
      <c r="AA494" s="31"/>
      <c r="AB494" s="31"/>
      <c r="AC494" s="31"/>
      <c r="AD494" s="31"/>
      <c r="AE494" s="31"/>
      <c r="AT494" s="16" t="s">
        <v>154</v>
      </c>
      <c r="AU494" s="16" t="s">
        <v>78</v>
      </c>
    </row>
    <row r="495" spans="1:65" s="2" customFormat="1" ht="16.5" customHeight="1" x14ac:dyDescent="0.2">
      <c r="A495" s="31"/>
      <c r="B495" s="145"/>
      <c r="C495" s="164" t="s">
        <v>879</v>
      </c>
      <c r="D495" s="164" t="s">
        <v>261</v>
      </c>
      <c r="E495" s="165" t="s">
        <v>880</v>
      </c>
      <c r="F495" s="166" t="s">
        <v>881</v>
      </c>
      <c r="G495" s="167" t="s">
        <v>184</v>
      </c>
      <c r="H495" s="168">
        <v>17.945</v>
      </c>
      <c r="I495" s="169"/>
      <c r="J495" s="170">
        <f>ROUND(I495*H495,2)</f>
        <v>0</v>
      </c>
      <c r="K495" s="166" t="s">
        <v>149</v>
      </c>
      <c r="L495" s="171"/>
      <c r="M495" s="172" t="s">
        <v>3</v>
      </c>
      <c r="N495" s="173" t="s">
        <v>42</v>
      </c>
      <c r="O495" s="52"/>
      <c r="P495" s="155">
        <f>O495*H495</f>
        <v>0</v>
      </c>
      <c r="Q495" s="155">
        <v>1.2999999999999999E-3</v>
      </c>
      <c r="R495" s="155">
        <f>Q495*H495</f>
        <v>2.3328499999999999E-2</v>
      </c>
      <c r="S495" s="155">
        <v>0</v>
      </c>
      <c r="T495" s="156">
        <f>S495*H495</f>
        <v>0</v>
      </c>
      <c r="U495" s="31"/>
      <c r="V495" s="31"/>
      <c r="W495" s="31"/>
      <c r="X495" s="31"/>
      <c r="Y495" s="31"/>
      <c r="Z495" s="31"/>
      <c r="AA495" s="31"/>
      <c r="AB495" s="31"/>
      <c r="AC495" s="31"/>
      <c r="AD495" s="31"/>
      <c r="AE495" s="31"/>
      <c r="AR495" s="157" t="s">
        <v>320</v>
      </c>
      <c r="AT495" s="157" t="s">
        <v>261</v>
      </c>
      <c r="AU495" s="157" t="s">
        <v>78</v>
      </c>
      <c r="AY495" s="16" t="s">
        <v>143</v>
      </c>
      <c r="BE495" s="158">
        <f>IF(N495="základní",J495,0)</f>
        <v>0</v>
      </c>
      <c r="BF495" s="158">
        <f>IF(N495="snížená",J495,0)</f>
        <v>0</v>
      </c>
      <c r="BG495" s="158">
        <f>IF(N495="zákl. přenesená",J495,0)</f>
        <v>0</v>
      </c>
      <c r="BH495" s="158">
        <f>IF(N495="sníž. přenesená",J495,0)</f>
        <v>0</v>
      </c>
      <c r="BI495" s="158">
        <f>IF(N495="nulová",J495,0)</f>
        <v>0</v>
      </c>
      <c r="BJ495" s="16" t="s">
        <v>76</v>
      </c>
      <c r="BK495" s="158">
        <f>ROUND(I495*H495,2)</f>
        <v>0</v>
      </c>
      <c r="BL495" s="16" t="s">
        <v>238</v>
      </c>
      <c r="BM495" s="157" t="s">
        <v>882</v>
      </c>
    </row>
    <row r="496" spans="1:65" s="2" customFormat="1" x14ac:dyDescent="0.2">
      <c r="A496" s="31"/>
      <c r="B496" s="32"/>
      <c r="C496" s="31"/>
      <c r="D496" s="159" t="s">
        <v>152</v>
      </c>
      <c r="E496" s="31"/>
      <c r="F496" s="160" t="s">
        <v>881</v>
      </c>
      <c r="G496" s="31"/>
      <c r="H496" s="31"/>
      <c r="I496" s="85"/>
      <c r="J496" s="31"/>
      <c r="K496" s="31"/>
      <c r="L496" s="32"/>
      <c r="M496" s="161"/>
      <c r="N496" s="162"/>
      <c r="O496" s="52"/>
      <c r="P496" s="52"/>
      <c r="Q496" s="52"/>
      <c r="R496" s="52"/>
      <c r="S496" s="52"/>
      <c r="T496" s="53"/>
      <c r="U496" s="31"/>
      <c r="V496" s="31"/>
      <c r="W496" s="31"/>
      <c r="X496" s="31"/>
      <c r="Y496" s="31"/>
      <c r="Z496" s="31"/>
      <c r="AA496" s="31"/>
      <c r="AB496" s="31"/>
      <c r="AC496" s="31"/>
      <c r="AD496" s="31"/>
      <c r="AE496" s="31"/>
      <c r="AT496" s="16" t="s">
        <v>152</v>
      </c>
      <c r="AU496" s="16" t="s">
        <v>78</v>
      </c>
    </row>
    <row r="497" spans="1:65" s="2" customFormat="1" ht="19.2" x14ac:dyDescent="0.2">
      <c r="A497" s="31"/>
      <c r="B497" s="32"/>
      <c r="C497" s="31"/>
      <c r="D497" s="159" t="s">
        <v>172</v>
      </c>
      <c r="E497" s="31"/>
      <c r="F497" s="163" t="s">
        <v>883</v>
      </c>
      <c r="G497" s="31"/>
      <c r="H497" s="31"/>
      <c r="I497" s="85"/>
      <c r="J497" s="31"/>
      <c r="K497" s="31"/>
      <c r="L497" s="32"/>
      <c r="M497" s="161"/>
      <c r="N497" s="162"/>
      <c r="O497" s="52"/>
      <c r="P497" s="52"/>
      <c r="Q497" s="52"/>
      <c r="R497" s="52"/>
      <c r="S497" s="52"/>
      <c r="T497" s="53"/>
      <c r="U497" s="31"/>
      <c r="V497" s="31"/>
      <c r="W497" s="31"/>
      <c r="X497" s="31"/>
      <c r="Y497" s="31"/>
      <c r="Z497" s="31"/>
      <c r="AA497" s="31"/>
      <c r="AB497" s="31"/>
      <c r="AC497" s="31"/>
      <c r="AD497" s="31"/>
      <c r="AE497" s="31"/>
      <c r="AT497" s="16" t="s">
        <v>172</v>
      </c>
      <c r="AU497" s="16" t="s">
        <v>78</v>
      </c>
    </row>
    <row r="498" spans="1:65" s="2" customFormat="1" ht="16.5" customHeight="1" x14ac:dyDescent="0.2">
      <c r="A498" s="31"/>
      <c r="B498" s="145"/>
      <c r="C498" s="146" t="s">
        <v>884</v>
      </c>
      <c r="D498" s="146" t="s">
        <v>145</v>
      </c>
      <c r="E498" s="147" t="s">
        <v>885</v>
      </c>
      <c r="F498" s="148" t="s">
        <v>886</v>
      </c>
      <c r="G498" s="149" t="s">
        <v>196</v>
      </c>
      <c r="H498" s="150">
        <v>2.3E-2</v>
      </c>
      <c r="I498" s="151"/>
      <c r="J498" s="152">
        <f>ROUND(I498*H498,2)</f>
        <v>0</v>
      </c>
      <c r="K498" s="148" t="s">
        <v>149</v>
      </c>
      <c r="L498" s="32"/>
      <c r="M498" s="153" t="s">
        <v>3</v>
      </c>
      <c r="N498" s="154" t="s">
        <v>42</v>
      </c>
      <c r="O498" s="52"/>
      <c r="P498" s="155">
        <f>O498*H498</f>
        <v>0</v>
      </c>
      <c r="Q498" s="155">
        <v>0</v>
      </c>
      <c r="R498" s="155">
        <f>Q498*H498</f>
        <v>0</v>
      </c>
      <c r="S498" s="155">
        <v>0</v>
      </c>
      <c r="T498" s="156">
        <f>S498*H498</f>
        <v>0</v>
      </c>
      <c r="U498" s="31"/>
      <c r="V498" s="31"/>
      <c r="W498" s="31"/>
      <c r="X498" s="31"/>
      <c r="Y498" s="31"/>
      <c r="Z498" s="31"/>
      <c r="AA498" s="31"/>
      <c r="AB498" s="31"/>
      <c r="AC498" s="31"/>
      <c r="AD498" s="31"/>
      <c r="AE498" s="31"/>
      <c r="AR498" s="157" t="s">
        <v>238</v>
      </c>
      <c r="AT498" s="157" t="s">
        <v>145</v>
      </c>
      <c r="AU498" s="157" t="s">
        <v>78</v>
      </c>
      <c r="AY498" s="16" t="s">
        <v>143</v>
      </c>
      <c r="BE498" s="158">
        <f>IF(N498="základní",J498,0)</f>
        <v>0</v>
      </c>
      <c r="BF498" s="158">
        <f>IF(N498="snížená",J498,0)</f>
        <v>0</v>
      </c>
      <c r="BG498" s="158">
        <f>IF(N498="zákl. přenesená",J498,0)</f>
        <v>0</v>
      </c>
      <c r="BH498" s="158">
        <f>IF(N498="sníž. přenesená",J498,0)</f>
        <v>0</v>
      </c>
      <c r="BI498" s="158">
        <f>IF(N498="nulová",J498,0)</f>
        <v>0</v>
      </c>
      <c r="BJ498" s="16" t="s">
        <v>76</v>
      </c>
      <c r="BK498" s="158">
        <f>ROUND(I498*H498,2)</f>
        <v>0</v>
      </c>
      <c r="BL498" s="16" t="s">
        <v>238</v>
      </c>
      <c r="BM498" s="157" t="s">
        <v>887</v>
      </c>
    </row>
    <row r="499" spans="1:65" s="2" customFormat="1" ht="19.2" x14ac:dyDescent="0.2">
      <c r="A499" s="31"/>
      <c r="B499" s="32"/>
      <c r="C499" s="31"/>
      <c r="D499" s="159" t="s">
        <v>152</v>
      </c>
      <c r="E499" s="31"/>
      <c r="F499" s="160" t="s">
        <v>888</v>
      </c>
      <c r="G499" s="31"/>
      <c r="H499" s="31"/>
      <c r="I499" s="85"/>
      <c r="J499" s="31"/>
      <c r="K499" s="31"/>
      <c r="L499" s="32"/>
      <c r="M499" s="161"/>
      <c r="N499" s="162"/>
      <c r="O499" s="52"/>
      <c r="P499" s="52"/>
      <c r="Q499" s="52"/>
      <c r="R499" s="52"/>
      <c r="S499" s="52"/>
      <c r="T499" s="53"/>
      <c r="U499" s="31"/>
      <c r="V499" s="31"/>
      <c r="W499" s="31"/>
      <c r="X499" s="31"/>
      <c r="Y499" s="31"/>
      <c r="Z499" s="31"/>
      <c r="AA499" s="31"/>
      <c r="AB499" s="31"/>
      <c r="AC499" s="31"/>
      <c r="AD499" s="31"/>
      <c r="AE499" s="31"/>
      <c r="AT499" s="16" t="s">
        <v>152</v>
      </c>
      <c r="AU499" s="16" t="s">
        <v>78</v>
      </c>
    </row>
    <row r="500" spans="1:65" s="2" customFormat="1" ht="86.4" x14ac:dyDescent="0.2">
      <c r="A500" s="31"/>
      <c r="B500" s="32"/>
      <c r="C500" s="31"/>
      <c r="D500" s="159" t="s">
        <v>154</v>
      </c>
      <c r="E500" s="31"/>
      <c r="F500" s="163" t="s">
        <v>889</v>
      </c>
      <c r="G500" s="31"/>
      <c r="H500" s="31"/>
      <c r="I500" s="85"/>
      <c r="J500" s="31"/>
      <c r="K500" s="31"/>
      <c r="L500" s="32"/>
      <c r="M500" s="161"/>
      <c r="N500" s="162"/>
      <c r="O500" s="52"/>
      <c r="P500" s="52"/>
      <c r="Q500" s="52"/>
      <c r="R500" s="52"/>
      <c r="S500" s="52"/>
      <c r="T500" s="53"/>
      <c r="U500" s="31"/>
      <c r="V500" s="31"/>
      <c r="W500" s="31"/>
      <c r="X500" s="31"/>
      <c r="Y500" s="31"/>
      <c r="Z500" s="31"/>
      <c r="AA500" s="31"/>
      <c r="AB500" s="31"/>
      <c r="AC500" s="31"/>
      <c r="AD500" s="31"/>
      <c r="AE500" s="31"/>
      <c r="AT500" s="16" t="s">
        <v>154</v>
      </c>
      <c r="AU500" s="16" t="s">
        <v>78</v>
      </c>
    </row>
    <row r="501" spans="1:65" s="12" customFormat="1" ht="25.95" customHeight="1" x14ac:dyDescent="0.25">
      <c r="B501" s="132"/>
      <c r="D501" s="133" t="s">
        <v>70</v>
      </c>
      <c r="E501" s="134" t="s">
        <v>890</v>
      </c>
      <c r="F501" s="134" t="s">
        <v>891</v>
      </c>
      <c r="I501" s="135"/>
      <c r="J501" s="136">
        <f>BK501</f>
        <v>0</v>
      </c>
      <c r="L501" s="132"/>
      <c r="M501" s="137"/>
      <c r="N501" s="138"/>
      <c r="O501" s="138"/>
      <c r="P501" s="139">
        <f>SUM(P502:P507)</f>
        <v>0</v>
      </c>
      <c r="Q501" s="138"/>
      <c r="R501" s="139">
        <f>SUM(R502:R507)</f>
        <v>0</v>
      </c>
      <c r="S501" s="138"/>
      <c r="T501" s="140">
        <f>SUM(T502:T507)</f>
        <v>0</v>
      </c>
      <c r="AR501" s="133" t="s">
        <v>175</v>
      </c>
      <c r="AT501" s="141" t="s">
        <v>70</v>
      </c>
      <c r="AU501" s="141" t="s">
        <v>71</v>
      </c>
      <c r="AY501" s="133" t="s">
        <v>143</v>
      </c>
      <c r="BK501" s="142">
        <f>SUM(BK502:BK507)</f>
        <v>0</v>
      </c>
    </row>
    <row r="502" spans="1:65" s="2" customFormat="1" ht="16.5" customHeight="1" x14ac:dyDescent="0.2">
      <c r="A502" s="31"/>
      <c r="B502" s="145"/>
      <c r="C502" s="146" t="s">
        <v>892</v>
      </c>
      <c r="D502" s="146" t="s">
        <v>145</v>
      </c>
      <c r="E502" s="147" t="s">
        <v>893</v>
      </c>
      <c r="F502" s="148" t="s">
        <v>894</v>
      </c>
      <c r="G502" s="149" t="s">
        <v>895</v>
      </c>
      <c r="H502" s="150">
        <v>1</v>
      </c>
      <c r="I502" s="151"/>
      <c r="J502" s="152">
        <f>ROUND(I502*H502,2)</f>
        <v>0</v>
      </c>
      <c r="K502" s="148" t="s">
        <v>149</v>
      </c>
      <c r="L502" s="32"/>
      <c r="M502" s="153" t="s">
        <v>3</v>
      </c>
      <c r="N502" s="154" t="s">
        <v>42</v>
      </c>
      <c r="O502" s="52"/>
      <c r="P502" s="155">
        <f>O502*H502</f>
        <v>0</v>
      </c>
      <c r="Q502" s="155">
        <v>0</v>
      </c>
      <c r="R502" s="155">
        <f>Q502*H502</f>
        <v>0</v>
      </c>
      <c r="S502" s="155">
        <v>0</v>
      </c>
      <c r="T502" s="156">
        <f>S502*H502</f>
        <v>0</v>
      </c>
      <c r="U502" s="31"/>
      <c r="V502" s="31"/>
      <c r="W502" s="31"/>
      <c r="X502" s="31"/>
      <c r="Y502" s="31"/>
      <c r="Z502" s="31"/>
      <c r="AA502" s="31"/>
      <c r="AB502" s="31"/>
      <c r="AC502" s="31"/>
      <c r="AD502" s="31"/>
      <c r="AE502" s="31"/>
      <c r="AR502" s="157" t="s">
        <v>896</v>
      </c>
      <c r="AT502" s="157" t="s">
        <v>145</v>
      </c>
      <c r="AU502" s="157" t="s">
        <v>76</v>
      </c>
      <c r="AY502" s="16" t="s">
        <v>143</v>
      </c>
      <c r="BE502" s="158">
        <f>IF(N502="základní",J502,0)</f>
        <v>0</v>
      </c>
      <c r="BF502" s="158">
        <f>IF(N502="snížená",J502,0)</f>
        <v>0</v>
      </c>
      <c r="BG502" s="158">
        <f>IF(N502="zákl. přenesená",J502,0)</f>
        <v>0</v>
      </c>
      <c r="BH502" s="158">
        <f>IF(N502="sníž. přenesená",J502,0)</f>
        <v>0</v>
      </c>
      <c r="BI502" s="158">
        <f>IF(N502="nulová",J502,0)</f>
        <v>0</v>
      </c>
      <c r="BJ502" s="16" t="s">
        <v>76</v>
      </c>
      <c r="BK502" s="158">
        <f>ROUND(I502*H502,2)</f>
        <v>0</v>
      </c>
      <c r="BL502" s="16" t="s">
        <v>896</v>
      </c>
      <c r="BM502" s="157" t="s">
        <v>897</v>
      </c>
    </row>
    <row r="503" spans="1:65" s="2" customFormat="1" x14ac:dyDescent="0.2">
      <c r="A503" s="31"/>
      <c r="B503" s="32"/>
      <c r="C503" s="31"/>
      <c r="D503" s="159" t="s">
        <v>152</v>
      </c>
      <c r="E503" s="31"/>
      <c r="F503" s="160" t="s">
        <v>894</v>
      </c>
      <c r="G503" s="31"/>
      <c r="H503" s="31"/>
      <c r="I503" s="85"/>
      <c r="J503" s="31"/>
      <c r="K503" s="31"/>
      <c r="L503" s="32"/>
      <c r="M503" s="161"/>
      <c r="N503" s="162"/>
      <c r="O503" s="52"/>
      <c r="P503" s="52"/>
      <c r="Q503" s="52"/>
      <c r="R503" s="52"/>
      <c r="S503" s="52"/>
      <c r="T503" s="53"/>
      <c r="U503" s="31"/>
      <c r="V503" s="31"/>
      <c r="W503" s="31"/>
      <c r="X503" s="31"/>
      <c r="Y503" s="31"/>
      <c r="Z503" s="31"/>
      <c r="AA503" s="31"/>
      <c r="AB503" s="31"/>
      <c r="AC503" s="31"/>
      <c r="AD503" s="31"/>
      <c r="AE503" s="31"/>
      <c r="AT503" s="16" t="s">
        <v>152</v>
      </c>
      <c r="AU503" s="16" t="s">
        <v>76</v>
      </c>
    </row>
    <row r="504" spans="1:65" s="2" customFormat="1" ht="16.5" customHeight="1" x14ac:dyDescent="0.2">
      <c r="A504" s="31"/>
      <c r="B504" s="145"/>
      <c r="C504" s="146" t="s">
        <v>898</v>
      </c>
      <c r="D504" s="146" t="s">
        <v>145</v>
      </c>
      <c r="E504" s="147" t="s">
        <v>899</v>
      </c>
      <c r="F504" s="148" t="s">
        <v>900</v>
      </c>
      <c r="G504" s="149" t="s">
        <v>895</v>
      </c>
      <c r="H504" s="150">
        <v>1</v>
      </c>
      <c r="I504" s="151"/>
      <c r="J504" s="152">
        <f>ROUND(I504*H504,2)</f>
        <v>0</v>
      </c>
      <c r="K504" s="148" t="s">
        <v>149</v>
      </c>
      <c r="L504" s="32"/>
      <c r="M504" s="153" t="s">
        <v>3</v>
      </c>
      <c r="N504" s="154" t="s">
        <v>42</v>
      </c>
      <c r="O504" s="52"/>
      <c r="P504" s="155">
        <f>O504*H504</f>
        <v>0</v>
      </c>
      <c r="Q504" s="155">
        <v>0</v>
      </c>
      <c r="R504" s="155">
        <f>Q504*H504</f>
        <v>0</v>
      </c>
      <c r="S504" s="155">
        <v>0</v>
      </c>
      <c r="T504" s="156">
        <f>S504*H504</f>
        <v>0</v>
      </c>
      <c r="U504" s="31"/>
      <c r="V504" s="31"/>
      <c r="W504" s="31"/>
      <c r="X504" s="31"/>
      <c r="Y504" s="31"/>
      <c r="Z504" s="31"/>
      <c r="AA504" s="31"/>
      <c r="AB504" s="31"/>
      <c r="AC504" s="31"/>
      <c r="AD504" s="31"/>
      <c r="AE504" s="31"/>
      <c r="AR504" s="157" t="s">
        <v>896</v>
      </c>
      <c r="AT504" s="157" t="s">
        <v>145</v>
      </c>
      <c r="AU504" s="157" t="s">
        <v>76</v>
      </c>
      <c r="AY504" s="16" t="s">
        <v>143</v>
      </c>
      <c r="BE504" s="158">
        <f>IF(N504="základní",J504,0)</f>
        <v>0</v>
      </c>
      <c r="BF504" s="158">
        <f>IF(N504="snížená",J504,0)</f>
        <v>0</v>
      </c>
      <c r="BG504" s="158">
        <f>IF(N504="zákl. přenesená",J504,0)</f>
        <v>0</v>
      </c>
      <c r="BH504" s="158">
        <f>IF(N504="sníž. přenesená",J504,0)</f>
        <v>0</v>
      </c>
      <c r="BI504" s="158">
        <f>IF(N504="nulová",J504,0)</f>
        <v>0</v>
      </c>
      <c r="BJ504" s="16" t="s">
        <v>76</v>
      </c>
      <c r="BK504" s="158">
        <f>ROUND(I504*H504,2)</f>
        <v>0</v>
      </c>
      <c r="BL504" s="16" t="s">
        <v>896</v>
      </c>
      <c r="BM504" s="157" t="s">
        <v>901</v>
      </c>
    </row>
    <row r="505" spans="1:65" s="2" customFormat="1" x14ac:dyDescent="0.2">
      <c r="A505" s="31"/>
      <c r="B505" s="32"/>
      <c r="C505" s="31"/>
      <c r="D505" s="159" t="s">
        <v>152</v>
      </c>
      <c r="E505" s="31"/>
      <c r="F505" s="160" t="s">
        <v>900</v>
      </c>
      <c r="G505" s="31"/>
      <c r="H505" s="31"/>
      <c r="I505" s="85"/>
      <c r="J505" s="31"/>
      <c r="K505" s="31"/>
      <c r="L505" s="32"/>
      <c r="M505" s="161"/>
      <c r="N505" s="162"/>
      <c r="O505" s="52"/>
      <c r="P505" s="52"/>
      <c r="Q505" s="52"/>
      <c r="R505" s="52"/>
      <c r="S505" s="52"/>
      <c r="T505" s="53"/>
      <c r="U505" s="31"/>
      <c r="V505" s="31"/>
      <c r="W505" s="31"/>
      <c r="X505" s="31"/>
      <c r="Y505" s="31"/>
      <c r="Z505" s="31"/>
      <c r="AA505" s="31"/>
      <c r="AB505" s="31"/>
      <c r="AC505" s="31"/>
      <c r="AD505" s="31"/>
      <c r="AE505" s="31"/>
      <c r="AT505" s="16" t="s">
        <v>152</v>
      </c>
      <c r="AU505" s="16" t="s">
        <v>76</v>
      </c>
    </row>
    <row r="506" spans="1:65" s="2" customFormat="1" ht="16.5" customHeight="1" x14ac:dyDescent="0.2">
      <c r="A506" s="31"/>
      <c r="B506" s="145"/>
      <c r="C506" s="146" t="s">
        <v>902</v>
      </c>
      <c r="D506" s="146" t="s">
        <v>145</v>
      </c>
      <c r="E506" s="147" t="s">
        <v>903</v>
      </c>
      <c r="F506" s="148" t="s">
        <v>904</v>
      </c>
      <c r="G506" s="149" t="s">
        <v>895</v>
      </c>
      <c r="H506" s="150">
        <v>1</v>
      </c>
      <c r="I506" s="151"/>
      <c r="J506" s="152">
        <f>ROUND(I506*H506,2)</f>
        <v>0</v>
      </c>
      <c r="K506" s="148" t="s">
        <v>149</v>
      </c>
      <c r="L506" s="32"/>
      <c r="M506" s="153" t="s">
        <v>3</v>
      </c>
      <c r="N506" s="154" t="s">
        <v>42</v>
      </c>
      <c r="O506" s="52"/>
      <c r="P506" s="155">
        <f>O506*H506</f>
        <v>0</v>
      </c>
      <c r="Q506" s="155">
        <v>0</v>
      </c>
      <c r="R506" s="155">
        <f>Q506*H506</f>
        <v>0</v>
      </c>
      <c r="S506" s="155">
        <v>0</v>
      </c>
      <c r="T506" s="156">
        <f>S506*H506</f>
        <v>0</v>
      </c>
      <c r="U506" s="31"/>
      <c r="V506" s="31"/>
      <c r="W506" s="31"/>
      <c r="X506" s="31"/>
      <c r="Y506" s="31"/>
      <c r="Z506" s="31"/>
      <c r="AA506" s="31"/>
      <c r="AB506" s="31"/>
      <c r="AC506" s="31"/>
      <c r="AD506" s="31"/>
      <c r="AE506" s="31"/>
      <c r="AR506" s="157" t="s">
        <v>896</v>
      </c>
      <c r="AT506" s="157" t="s">
        <v>145</v>
      </c>
      <c r="AU506" s="157" t="s">
        <v>76</v>
      </c>
      <c r="AY506" s="16" t="s">
        <v>143</v>
      </c>
      <c r="BE506" s="158">
        <f>IF(N506="základní",J506,0)</f>
        <v>0</v>
      </c>
      <c r="BF506" s="158">
        <f>IF(N506="snížená",J506,0)</f>
        <v>0</v>
      </c>
      <c r="BG506" s="158">
        <f>IF(N506="zákl. přenesená",J506,0)</f>
        <v>0</v>
      </c>
      <c r="BH506" s="158">
        <f>IF(N506="sníž. přenesená",J506,0)</f>
        <v>0</v>
      </c>
      <c r="BI506" s="158">
        <f>IF(N506="nulová",J506,0)</f>
        <v>0</v>
      </c>
      <c r="BJ506" s="16" t="s">
        <v>76</v>
      </c>
      <c r="BK506" s="158">
        <f>ROUND(I506*H506,2)</f>
        <v>0</v>
      </c>
      <c r="BL506" s="16" t="s">
        <v>896</v>
      </c>
      <c r="BM506" s="157" t="s">
        <v>905</v>
      </c>
    </row>
    <row r="507" spans="1:65" s="2" customFormat="1" x14ac:dyDescent="0.2">
      <c r="A507" s="31"/>
      <c r="B507" s="32"/>
      <c r="C507" s="31"/>
      <c r="D507" s="159" t="s">
        <v>152</v>
      </c>
      <c r="E507" s="31"/>
      <c r="F507" s="160" t="s">
        <v>904</v>
      </c>
      <c r="G507" s="31"/>
      <c r="H507" s="31"/>
      <c r="I507" s="85"/>
      <c r="J507" s="31"/>
      <c r="K507" s="31"/>
      <c r="L507" s="32"/>
      <c r="M507" s="161"/>
      <c r="N507" s="162"/>
      <c r="O507" s="52"/>
      <c r="P507" s="52"/>
      <c r="Q507" s="52"/>
      <c r="R507" s="52"/>
      <c r="S507" s="52"/>
      <c r="T507" s="53"/>
      <c r="U507" s="31"/>
      <c r="V507" s="31"/>
      <c r="W507" s="31"/>
      <c r="X507" s="31"/>
      <c r="Y507" s="31"/>
      <c r="Z507" s="31"/>
      <c r="AA507" s="31"/>
      <c r="AB507" s="31"/>
      <c r="AC507" s="31"/>
      <c r="AD507" s="31"/>
      <c r="AE507" s="31"/>
      <c r="AT507" s="16" t="s">
        <v>152</v>
      </c>
      <c r="AU507" s="16" t="s">
        <v>76</v>
      </c>
    </row>
    <row r="508" spans="1:65" s="12" customFormat="1" ht="25.95" customHeight="1" x14ac:dyDescent="0.25">
      <c r="B508" s="132"/>
      <c r="D508" s="133" t="s">
        <v>70</v>
      </c>
      <c r="E508" s="134" t="s">
        <v>906</v>
      </c>
      <c r="F508" s="134" t="s">
        <v>907</v>
      </c>
      <c r="I508" s="135"/>
      <c r="J508" s="136">
        <f>BK508</f>
        <v>0</v>
      </c>
      <c r="L508" s="132"/>
      <c r="M508" s="137"/>
      <c r="N508" s="138"/>
      <c r="O508" s="138"/>
      <c r="P508" s="139">
        <f>P509+P520</f>
        <v>0</v>
      </c>
      <c r="Q508" s="138"/>
      <c r="R508" s="139">
        <f>R509+R520</f>
        <v>0</v>
      </c>
      <c r="S508" s="138"/>
      <c r="T508" s="140">
        <f>T509+T520</f>
        <v>0</v>
      </c>
      <c r="AR508" s="133" t="s">
        <v>150</v>
      </c>
      <c r="AT508" s="141" t="s">
        <v>70</v>
      </c>
      <c r="AU508" s="141" t="s">
        <v>71</v>
      </c>
      <c r="AY508" s="133" t="s">
        <v>143</v>
      </c>
      <c r="BK508" s="142">
        <f>BK509+BK520</f>
        <v>0</v>
      </c>
    </row>
    <row r="509" spans="1:65" s="12" customFormat="1" ht="22.95" customHeight="1" x14ac:dyDescent="0.25">
      <c r="B509" s="132"/>
      <c r="D509" s="133" t="s">
        <v>70</v>
      </c>
      <c r="E509" s="143" t="s">
        <v>141</v>
      </c>
      <c r="F509" s="143" t="s">
        <v>142</v>
      </c>
      <c r="I509" s="135"/>
      <c r="J509" s="144">
        <f>BK509</f>
        <v>0</v>
      </c>
      <c r="L509" s="132"/>
      <c r="M509" s="137"/>
      <c r="N509" s="138"/>
      <c r="O509" s="138"/>
      <c r="P509" s="139">
        <f>P510</f>
        <v>0</v>
      </c>
      <c r="Q509" s="138"/>
      <c r="R509" s="139">
        <f>R510</f>
        <v>0</v>
      </c>
      <c r="S509" s="138"/>
      <c r="T509" s="140">
        <f>T510</f>
        <v>0</v>
      </c>
      <c r="AR509" s="133" t="s">
        <v>76</v>
      </c>
      <c r="AT509" s="141" t="s">
        <v>70</v>
      </c>
      <c r="AU509" s="141" t="s">
        <v>76</v>
      </c>
      <c r="AY509" s="133" t="s">
        <v>143</v>
      </c>
      <c r="BK509" s="142">
        <f>BK510</f>
        <v>0</v>
      </c>
    </row>
    <row r="510" spans="1:65" s="12" customFormat="1" ht="20.85" customHeight="1" x14ac:dyDescent="0.25">
      <c r="B510" s="132"/>
      <c r="D510" s="133" t="s">
        <v>70</v>
      </c>
      <c r="E510" s="143" t="s">
        <v>908</v>
      </c>
      <c r="F510" s="143" t="s">
        <v>909</v>
      </c>
      <c r="I510" s="135"/>
      <c r="J510" s="144">
        <f>BK510</f>
        <v>0</v>
      </c>
      <c r="L510" s="132"/>
      <c r="M510" s="137"/>
      <c r="N510" s="138"/>
      <c r="O510" s="138"/>
      <c r="P510" s="139">
        <f>SUM(P511:P519)</f>
        <v>0</v>
      </c>
      <c r="Q510" s="138"/>
      <c r="R510" s="139">
        <f>SUM(R511:R519)</f>
        <v>0</v>
      </c>
      <c r="S510" s="138"/>
      <c r="T510" s="140">
        <f>SUM(T511:T519)</f>
        <v>0</v>
      </c>
      <c r="AR510" s="133" t="s">
        <v>76</v>
      </c>
      <c r="AT510" s="141" t="s">
        <v>70</v>
      </c>
      <c r="AU510" s="141" t="s">
        <v>78</v>
      </c>
      <c r="AY510" s="133" t="s">
        <v>143</v>
      </c>
      <c r="BK510" s="142">
        <f>SUM(BK511:BK519)</f>
        <v>0</v>
      </c>
    </row>
    <row r="511" spans="1:65" s="2" customFormat="1" ht="16.5" customHeight="1" x14ac:dyDescent="0.2">
      <c r="A511" s="31"/>
      <c r="B511" s="145"/>
      <c r="C511" s="146" t="s">
        <v>910</v>
      </c>
      <c r="D511" s="146" t="s">
        <v>145</v>
      </c>
      <c r="E511" s="147" t="s">
        <v>911</v>
      </c>
      <c r="F511" s="148" t="s">
        <v>912</v>
      </c>
      <c r="G511" s="149" t="s">
        <v>196</v>
      </c>
      <c r="H511" s="150">
        <v>6.25</v>
      </c>
      <c r="I511" s="151"/>
      <c r="J511" s="152">
        <f>ROUND(I511*H511,2)</f>
        <v>0</v>
      </c>
      <c r="K511" s="148" t="s">
        <v>149</v>
      </c>
      <c r="L511" s="32"/>
      <c r="M511" s="153" t="s">
        <v>3</v>
      </c>
      <c r="N511" s="154" t="s">
        <v>42</v>
      </c>
      <c r="O511" s="52"/>
      <c r="P511" s="155">
        <f>O511*H511</f>
        <v>0</v>
      </c>
      <c r="Q511" s="155">
        <v>0</v>
      </c>
      <c r="R511" s="155">
        <f>Q511*H511</f>
        <v>0</v>
      </c>
      <c r="S511" s="155">
        <v>0</v>
      </c>
      <c r="T511" s="156">
        <f>S511*H511</f>
        <v>0</v>
      </c>
      <c r="U511" s="31"/>
      <c r="V511" s="31"/>
      <c r="W511" s="31"/>
      <c r="X511" s="31"/>
      <c r="Y511" s="31"/>
      <c r="Z511" s="31"/>
      <c r="AA511" s="31"/>
      <c r="AB511" s="31"/>
      <c r="AC511" s="31"/>
      <c r="AD511" s="31"/>
      <c r="AE511" s="31"/>
      <c r="AR511" s="157" t="s">
        <v>150</v>
      </c>
      <c r="AT511" s="157" t="s">
        <v>145</v>
      </c>
      <c r="AU511" s="157" t="s">
        <v>160</v>
      </c>
      <c r="AY511" s="16" t="s">
        <v>143</v>
      </c>
      <c r="BE511" s="158">
        <f>IF(N511="základní",J511,0)</f>
        <v>0</v>
      </c>
      <c r="BF511" s="158">
        <f>IF(N511="snížená",J511,0)</f>
        <v>0</v>
      </c>
      <c r="BG511" s="158">
        <f>IF(N511="zákl. přenesená",J511,0)</f>
        <v>0</v>
      </c>
      <c r="BH511" s="158">
        <f>IF(N511="sníž. přenesená",J511,0)</f>
        <v>0</v>
      </c>
      <c r="BI511" s="158">
        <f>IF(N511="nulová",J511,0)</f>
        <v>0</v>
      </c>
      <c r="BJ511" s="16" t="s">
        <v>76</v>
      </c>
      <c r="BK511" s="158">
        <f>ROUND(I511*H511,2)</f>
        <v>0</v>
      </c>
      <c r="BL511" s="16" t="s">
        <v>150</v>
      </c>
      <c r="BM511" s="157" t="s">
        <v>913</v>
      </c>
    </row>
    <row r="512" spans="1:65" s="2" customFormat="1" x14ac:dyDescent="0.2">
      <c r="A512" s="31"/>
      <c r="B512" s="32"/>
      <c r="C512" s="31"/>
      <c r="D512" s="159" t="s">
        <v>152</v>
      </c>
      <c r="E512" s="31"/>
      <c r="F512" s="160" t="s">
        <v>914</v>
      </c>
      <c r="G512" s="31"/>
      <c r="H512" s="31"/>
      <c r="I512" s="85"/>
      <c r="J512" s="31"/>
      <c r="K512" s="31"/>
      <c r="L512" s="32"/>
      <c r="M512" s="161"/>
      <c r="N512" s="162"/>
      <c r="O512" s="52"/>
      <c r="P512" s="52"/>
      <c r="Q512" s="52"/>
      <c r="R512" s="52"/>
      <c r="S512" s="52"/>
      <c r="T512" s="53"/>
      <c r="U512" s="31"/>
      <c r="V512" s="31"/>
      <c r="W512" s="31"/>
      <c r="X512" s="31"/>
      <c r="Y512" s="31"/>
      <c r="Z512" s="31"/>
      <c r="AA512" s="31"/>
      <c r="AB512" s="31"/>
      <c r="AC512" s="31"/>
      <c r="AD512" s="31"/>
      <c r="AE512" s="31"/>
      <c r="AT512" s="16" t="s">
        <v>152</v>
      </c>
      <c r="AU512" s="16" t="s">
        <v>160</v>
      </c>
    </row>
    <row r="513" spans="1:65" s="2" customFormat="1" ht="105.6" x14ac:dyDescent="0.2">
      <c r="A513" s="31"/>
      <c r="B513" s="32"/>
      <c r="C513" s="31"/>
      <c r="D513" s="159" t="s">
        <v>154</v>
      </c>
      <c r="E513" s="31"/>
      <c r="F513" s="163" t="s">
        <v>915</v>
      </c>
      <c r="G513" s="31"/>
      <c r="H513" s="31"/>
      <c r="I513" s="85"/>
      <c r="J513" s="31"/>
      <c r="K513" s="31"/>
      <c r="L513" s="32"/>
      <c r="M513" s="161"/>
      <c r="N513" s="162"/>
      <c r="O513" s="52"/>
      <c r="P513" s="52"/>
      <c r="Q513" s="52"/>
      <c r="R513" s="52"/>
      <c r="S513" s="52"/>
      <c r="T513" s="53"/>
      <c r="U513" s="31"/>
      <c r="V513" s="31"/>
      <c r="W513" s="31"/>
      <c r="X513" s="31"/>
      <c r="Y513" s="31"/>
      <c r="Z513" s="31"/>
      <c r="AA513" s="31"/>
      <c r="AB513" s="31"/>
      <c r="AC513" s="31"/>
      <c r="AD513" s="31"/>
      <c r="AE513" s="31"/>
      <c r="AT513" s="16" t="s">
        <v>154</v>
      </c>
      <c r="AU513" s="16" t="s">
        <v>160</v>
      </c>
    </row>
    <row r="514" spans="1:65" s="2" customFormat="1" ht="16.5" customHeight="1" x14ac:dyDescent="0.2">
      <c r="A514" s="31"/>
      <c r="B514" s="145"/>
      <c r="C514" s="146" t="s">
        <v>916</v>
      </c>
      <c r="D514" s="146" t="s">
        <v>145</v>
      </c>
      <c r="E514" s="147" t="s">
        <v>917</v>
      </c>
      <c r="F514" s="148" t="s">
        <v>918</v>
      </c>
      <c r="G514" s="149" t="s">
        <v>196</v>
      </c>
      <c r="H514" s="150">
        <v>6.25</v>
      </c>
      <c r="I514" s="151"/>
      <c r="J514" s="152">
        <f>ROUND(I514*H514,2)</f>
        <v>0</v>
      </c>
      <c r="K514" s="148" t="s">
        <v>149</v>
      </c>
      <c r="L514" s="32"/>
      <c r="M514" s="153" t="s">
        <v>3</v>
      </c>
      <c r="N514" s="154" t="s">
        <v>42</v>
      </c>
      <c r="O514" s="52"/>
      <c r="P514" s="155">
        <f>O514*H514</f>
        <v>0</v>
      </c>
      <c r="Q514" s="155">
        <v>0</v>
      </c>
      <c r="R514" s="155">
        <f>Q514*H514</f>
        <v>0</v>
      </c>
      <c r="S514" s="155">
        <v>0</v>
      </c>
      <c r="T514" s="156">
        <f>S514*H514</f>
        <v>0</v>
      </c>
      <c r="U514" s="31"/>
      <c r="V514" s="31"/>
      <c r="W514" s="31"/>
      <c r="X514" s="31"/>
      <c r="Y514" s="31"/>
      <c r="Z514" s="31"/>
      <c r="AA514" s="31"/>
      <c r="AB514" s="31"/>
      <c r="AC514" s="31"/>
      <c r="AD514" s="31"/>
      <c r="AE514" s="31"/>
      <c r="AR514" s="157" t="s">
        <v>150</v>
      </c>
      <c r="AT514" s="157" t="s">
        <v>145</v>
      </c>
      <c r="AU514" s="157" t="s">
        <v>160</v>
      </c>
      <c r="AY514" s="16" t="s">
        <v>143</v>
      </c>
      <c r="BE514" s="158">
        <f>IF(N514="základní",J514,0)</f>
        <v>0</v>
      </c>
      <c r="BF514" s="158">
        <f>IF(N514="snížená",J514,0)</f>
        <v>0</v>
      </c>
      <c r="BG514" s="158">
        <f>IF(N514="zákl. přenesená",J514,0)</f>
        <v>0</v>
      </c>
      <c r="BH514" s="158">
        <f>IF(N514="sníž. přenesená",J514,0)</f>
        <v>0</v>
      </c>
      <c r="BI514" s="158">
        <f>IF(N514="nulová",J514,0)</f>
        <v>0</v>
      </c>
      <c r="BJ514" s="16" t="s">
        <v>76</v>
      </c>
      <c r="BK514" s="158">
        <f>ROUND(I514*H514,2)</f>
        <v>0</v>
      </c>
      <c r="BL514" s="16" t="s">
        <v>150</v>
      </c>
      <c r="BM514" s="157" t="s">
        <v>919</v>
      </c>
    </row>
    <row r="515" spans="1:65" s="2" customFormat="1" x14ac:dyDescent="0.2">
      <c r="A515" s="31"/>
      <c r="B515" s="32"/>
      <c r="C515" s="31"/>
      <c r="D515" s="159" t="s">
        <v>152</v>
      </c>
      <c r="E515" s="31"/>
      <c r="F515" s="160" t="s">
        <v>920</v>
      </c>
      <c r="G515" s="31"/>
      <c r="H515" s="31"/>
      <c r="I515" s="85"/>
      <c r="J515" s="31"/>
      <c r="K515" s="31"/>
      <c r="L515" s="32"/>
      <c r="M515" s="161"/>
      <c r="N515" s="162"/>
      <c r="O515" s="52"/>
      <c r="P515" s="52"/>
      <c r="Q515" s="52"/>
      <c r="R515" s="52"/>
      <c r="S515" s="52"/>
      <c r="T515" s="53"/>
      <c r="U515" s="31"/>
      <c r="V515" s="31"/>
      <c r="W515" s="31"/>
      <c r="X515" s="31"/>
      <c r="Y515" s="31"/>
      <c r="Z515" s="31"/>
      <c r="AA515" s="31"/>
      <c r="AB515" s="31"/>
      <c r="AC515" s="31"/>
      <c r="AD515" s="31"/>
      <c r="AE515" s="31"/>
      <c r="AT515" s="16" t="s">
        <v>152</v>
      </c>
      <c r="AU515" s="16" t="s">
        <v>160</v>
      </c>
    </row>
    <row r="516" spans="1:65" s="2" customFormat="1" ht="76.8" x14ac:dyDescent="0.2">
      <c r="A516" s="31"/>
      <c r="B516" s="32"/>
      <c r="C516" s="31"/>
      <c r="D516" s="159" t="s">
        <v>154</v>
      </c>
      <c r="E516" s="31"/>
      <c r="F516" s="163" t="s">
        <v>921</v>
      </c>
      <c r="G516" s="31"/>
      <c r="H516" s="31"/>
      <c r="I516" s="85"/>
      <c r="J516" s="31"/>
      <c r="K516" s="31"/>
      <c r="L516" s="32"/>
      <c r="M516" s="161"/>
      <c r="N516" s="162"/>
      <c r="O516" s="52"/>
      <c r="P516" s="52"/>
      <c r="Q516" s="52"/>
      <c r="R516" s="52"/>
      <c r="S516" s="52"/>
      <c r="T516" s="53"/>
      <c r="U516" s="31"/>
      <c r="V516" s="31"/>
      <c r="W516" s="31"/>
      <c r="X516" s="31"/>
      <c r="Y516" s="31"/>
      <c r="Z516" s="31"/>
      <c r="AA516" s="31"/>
      <c r="AB516" s="31"/>
      <c r="AC516" s="31"/>
      <c r="AD516" s="31"/>
      <c r="AE516" s="31"/>
      <c r="AT516" s="16" t="s">
        <v>154</v>
      </c>
      <c r="AU516" s="16" t="s">
        <v>160</v>
      </c>
    </row>
    <row r="517" spans="1:65" s="2" customFormat="1" ht="21.75" customHeight="1" x14ac:dyDescent="0.2">
      <c r="A517" s="31"/>
      <c r="B517" s="145"/>
      <c r="C517" s="146" t="s">
        <v>922</v>
      </c>
      <c r="D517" s="146" t="s">
        <v>145</v>
      </c>
      <c r="E517" s="147" t="s">
        <v>923</v>
      </c>
      <c r="F517" s="148" t="s">
        <v>924</v>
      </c>
      <c r="G517" s="149" t="s">
        <v>196</v>
      </c>
      <c r="H517" s="150">
        <v>6.25</v>
      </c>
      <c r="I517" s="151"/>
      <c r="J517" s="152">
        <f>ROUND(I517*H517,2)</f>
        <v>0</v>
      </c>
      <c r="K517" s="148" t="s">
        <v>149</v>
      </c>
      <c r="L517" s="32"/>
      <c r="M517" s="153" t="s">
        <v>3</v>
      </c>
      <c r="N517" s="154" t="s">
        <v>42</v>
      </c>
      <c r="O517" s="52"/>
      <c r="P517" s="155">
        <f>O517*H517</f>
        <v>0</v>
      </c>
      <c r="Q517" s="155">
        <v>0</v>
      </c>
      <c r="R517" s="155">
        <f>Q517*H517</f>
        <v>0</v>
      </c>
      <c r="S517" s="155">
        <v>0</v>
      </c>
      <c r="T517" s="156">
        <f>S517*H517</f>
        <v>0</v>
      </c>
      <c r="U517" s="31"/>
      <c r="V517" s="31"/>
      <c r="W517" s="31"/>
      <c r="X517" s="31"/>
      <c r="Y517" s="31"/>
      <c r="Z517" s="31"/>
      <c r="AA517" s="31"/>
      <c r="AB517" s="31"/>
      <c r="AC517" s="31"/>
      <c r="AD517" s="31"/>
      <c r="AE517" s="31"/>
      <c r="AR517" s="157" t="s">
        <v>150</v>
      </c>
      <c r="AT517" s="157" t="s">
        <v>145</v>
      </c>
      <c r="AU517" s="157" t="s">
        <v>160</v>
      </c>
      <c r="AY517" s="16" t="s">
        <v>143</v>
      </c>
      <c r="BE517" s="158">
        <f>IF(N517="základní",J517,0)</f>
        <v>0</v>
      </c>
      <c r="BF517" s="158">
        <f>IF(N517="snížená",J517,0)</f>
        <v>0</v>
      </c>
      <c r="BG517" s="158">
        <f>IF(N517="zákl. přenesená",J517,0)</f>
        <v>0</v>
      </c>
      <c r="BH517" s="158">
        <f>IF(N517="sníž. přenesená",J517,0)</f>
        <v>0</v>
      </c>
      <c r="BI517" s="158">
        <f>IF(N517="nulová",J517,0)</f>
        <v>0</v>
      </c>
      <c r="BJ517" s="16" t="s">
        <v>76</v>
      </c>
      <c r="BK517" s="158">
        <f>ROUND(I517*H517,2)</f>
        <v>0</v>
      </c>
      <c r="BL517" s="16" t="s">
        <v>150</v>
      </c>
      <c r="BM517" s="157" t="s">
        <v>925</v>
      </c>
    </row>
    <row r="518" spans="1:65" s="2" customFormat="1" ht="19.2" x14ac:dyDescent="0.2">
      <c r="A518" s="31"/>
      <c r="B518" s="32"/>
      <c r="C518" s="31"/>
      <c r="D518" s="159" t="s">
        <v>152</v>
      </c>
      <c r="E518" s="31"/>
      <c r="F518" s="160" t="s">
        <v>924</v>
      </c>
      <c r="G518" s="31"/>
      <c r="H518" s="31"/>
      <c r="I518" s="85"/>
      <c r="J518" s="31"/>
      <c r="K518" s="31"/>
      <c r="L518" s="32"/>
      <c r="M518" s="161"/>
      <c r="N518" s="162"/>
      <c r="O518" s="52"/>
      <c r="P518" s="52"/>
      <c r="Q518" s="52"/>
      <c r="R518" s="52"/>
      <c r="S518" s="52"/>
      <c r="T518" s="53"/>
      <c r="U518" s="31"/>
      <c r="V518" s="31"/>
      <c r="W518" s="31"/>
      <c r="X518" s="31"/>
      <c r="Y518" s="31"/>
      <c r="Z518" s="31"/>
      <c r="AA518" s="31"/>
      <c r="AB518" s="31"/>
      <c r="AC518" s="31"/>
      <c r="AD518" s="31"/>
      <c r="AE518" s="31"/>
      <c r="AT518" s="16" t="s">
        <v>152</v>
      </c>
      <c r="AU518" s="16" t="s">
        <v>160</v>
      </c>
    </row>
    <row r="519" spans="1:65" s="2" customFormat="1" ht="38.4" x14ac:dyDescent="0.2">
      <c r="A519" s="31"/>
      <c r="B519" s="32"/>
      <c r="C519" s="31"/>
      <c r="D519" s="159" t="s">
        <v>154</v>
      </c>
      <c r="E519" s="31"/>
      <c r="F519" s="163" t="s">
        <v>926</v>
      </c>
      <c r="G519" s="31"/>
      <c r="H519" s="31"/>
      <c r="I519" s="85"/>
      <c r="J519" s="31"/>
      <c r="K519" s="31"/>
      <c r="L519" s="32"/>
      <c r="M519" s="161"/>
      <c r="N519" s="162"/>
      <c r="O519" s="52"/>
      <c r="P519" s="52"/>
      <c r="Q519" s="52"/>
      <c r="R519" s="52"/>
      <c r="S519" s="52"/>
      <c r="T519" s="53"/>
      <c r="U519" s="31"/>
      <c r="V519" s="31"/>
      <c r="W519" s="31"/>
      <c r="X519" s="31"/>
      <c r="Y519" s="31"/>
      <c r="Z519" s="31"/>
      <c r="AA519" s="31"/>
      <c r="AB519" s="31"/>
      <c r="AC519" s="31"/>
      <c r="AD519" s="31"/>
      <c r="AE519" s="31"/>
      <c r="AT519" s="16" t="s">
        <v>154</v>
      </c>
      <c r="AU519" s="16" t="s">
        <v>160</v>
      </c>
    </row>
    <row r="520" spans="1:65" s="12" customFormat="1" ht="22.95" customHeight="1" x14ac:dyDescent="0.25">
      <c r="B520" s="132"/>
      <c r="D520" s="133" t="s">
        <v>70</v>
      </c>
      <c r="E520" s="143" t="s">
        <v>469</v>
      </c>
      <c r="F520" s="143" t="s">
        <v>470</v>
      </c>
      <c r="I520" s="135"/>
      <c r="J520" s="144">
        <f>BK520</f>
        <v>0</v>
      </c>
      <c r="L520" s="132"/>
      <c r="M520" s="137"/>
      <c r="N520" s="138"/>
      <c r="O520" s="138"/>
      <c r="P520" s="139">
        <f>P521+P525+P529+P533+P537+P541+P545+P549+P553+P557</f>
        <v>0</v>
      </c>
      <c r="Q520" s="138"/>
      <c r="R520" s="139">
        <f>R521+R525+R529+R533+R537+R541+R545+R549+R553+R557</f>
        <v>0</v>
      </c>
      <c r="S520" s="138"/>
      <c r="T520" s="140">
        <f>T521+T525+T529+T533+T537+T541+T545+T549+T553+T557</f>
        <v>0</v>
      </c>
      <c r="AR520" s="133" t="s">
        <v>78</v>
      </c>
      <c r="AT520" s="141" t="s">
        <v>70</v>
      </c>
      <c r="AU520" s="141" t="s">
        <v>76</v>
      </c>
      <c r="AY520" s="133" t="s">
        <v>143</v>
      </c>
      <c r="BK520" s="142">
        <f>BK521+BK525+BK529+BK533+BK537+BK541+BK545+BK549+BK553+BK557</f>
        <v>0</v>
      </c>
    </row>
    <row r="521" spans="1:65" s="12" customFormat="1" ht="20.85" customHeight="1" x14ac:dyDescent="0.25">
      <c r="B521" s="132"/>
      <c r="D521" s="133" t="s">
        <v>70</v>
      </c>
      <c r="E521" s="143" t="s">
        <v>471</v>
      </c>
      <c r="F521" s="143" t="s">
        <v>472</v>
      </c>
      <c r="I521" s="135"/>
      <c r="J521" s="144">
        <f>BK521</f>
        <v>0</v>
      </c>
      <c r="L521" s="132"/>
      <c r="M521" s="137"/>
      <c r="N521" s="138"/>
      <c r="O521" s="138"/>
      <c r="P521" s="139">
        <f>SUM(P522:P524)</f>
        <v>0</v>
      </c>
      <c r="Q521" s="138"/>
      <c r="R521" s="139">
        <f>SUM(R522:R524)</f>
        <v>0</v>
      </c>
      <c r="S521" s="138"/>
      <c r="T521" s="140">
        <f>SUM(T522:T524)</f>
        <v>0</v>
      </c>
      <c r="AR521" s="133" t="s">
        <v>78</v>
      </c>
      <c r="AT521" s="141" t="s">
        <v>70</v>
      </c>
      <c r="AU521" s="141" t="s">
        <v>78</v>
      </c>
      <c r="AY521" s="133" t="s">
        <v>143</v>
      </c>
      <c r="BK521" s="142">
        <f>SUM(BK522:BK524)</f>
        <v>0</v>
      </c>
    </row>
    <row r="522" spans="1:65" s="2" customFormat="1" ht="16.5" customHeight="1" x14ac:dyDescent="0.2">
      <c r="A522" s="31"/>
      <c r="B522" s="145"/>
      <c r="C522" s="146" t="s">
        <v>927</v>
      </c>
      <c r="D522" s="146" t="s">
        <v>145</v>
      </c>
      <c r="E522" s="147" t="s">
        <v>928</v>
      </c>
      <c r="F522" s="148" t="s">
        <v>929</v>
      </c>
      <c r="G522" s="149" t="s">
        <v>196</v>
      </c>
      <c r="H522" s="150">
        <v>0.44400000000000001</v>
      </c>
      <c r="I522" s="151"/>
      <c r="J522" s="152">
        <f>ROUND(I522*H522,2)</f>
        <v>0</v>
      </c>
      <c r="K522" s="148" t="s">
        <v>149</v>
      </c>
      <c r="L522" s="32"/>
      <c r="M522" s="153" t="s">
        <v>3</v>
      </c>
      <c r="N522" s="154" t="s">
        <v>42</v>
      </c>
      <c r="O522" s="52"/>
      <c r="P522" s="155">
        <f>O522*H522</f>
        <v>0</v>
      </c>
      <c r="Q522" s="155">
        <v>0</v>
      </c>
      <c r="R522" s="155">
        <f>Q522*H522</f>
        <v>0</v>
      </c>
      <c r="S522" s="155">
        <v>0</v>
      </c>
      <c r="T522" s="156">
        <f>S522*H522</f>
        <v>0</v>
      </c>
      <c r="U522" s="31"/>
      <c r="V522" s="31"/>
      <c r="W522" s="31"/>
      <c r="X522" s="31"/>
      <c r="Y522" s="31"/>
      <c r="Z522" s="31"/>
      <c r="AA522" s="31"/>
      <c r="AB522" s="31"/>
      <c r="AC522" s="31"/>
      <c r="AD522" s="31"/>
      <c r="AE522" s="31"/>
      <c r="AR522" s="157" t="s">
        <v>238</v>
      </c>
      <c r="AT522" s="157" t="s">
        <v>145</v>
      </c>
      <c r="AU522" s="157" t="s">
        <v>160</v>
      </c>
      <c r="AY522" s="16" t="s">
        <v>143</v>
      </c>
      <c r="BE522" s="158">
        <f>IF(N522="základní",J522,0)</f>
        <v>0</v>
      </c>
      <c r="BF522" s="158">
        <f>IF(N522="snížená",J522,0)</f>
        <v>0</v>
      </c>
      <c r="BG522" s="158">
        <f>IF(N522="zákl. přenesená",J522,0)</f>
        <v>0</v>
      </c>
      <c r="BH522" s="158">
        <f>IF(N522="sníž. přenesená",J522,0)</f>
        <v>0</v>
      </c>
      <c r="BI522" s="158">
        <f>IF(N522="nulová",J522,0)</f>
        <v>0</v>
      </c>
      <c r="BJ522" s="16" t="s">
        <v>76</v>
      </c>
      <c r="BK522" s="158">
        <f>ROUND(I522*H522,2)</f>
        <v>0</v>
      </c>
      <c r="BL522" s="16" t="s">
        <v>238</v>
      </c>
      <c r="BM522" s="157" t="s">
        <v>930</v>
      </c>
    </row>
    <row r="523" spans="1:65" s="2" customFormat="1" ht="19.2" x14ac:dyDescent="0.2">
      <c r="A523" s="31"/>
      <c r="B523" s="32"/>
      <c r="C523" s="31"/>
      <c r="D523" s="159" t="s">
        <v>152</v>
      </c>
      <c r="E523" s="31"/>
      <c r="F523" s="160" t="s">
        <v>931</v>
      </c>
      <c r="G523" s="31"/>
      <c r="H523" s="31"/>
      <c r="I523" s="85"/>
      <c r="J523" s="31"/>
      <c r="K523" s="31"/>
      <c r="L523" s="32"/>
      <c r="M523" s="161"/>
      <c r="N523" s="162"/>
      <c r="O523" s="52"/>
      <c r="P523" s="52"/>
      <c r="Q523" s="52"/>
      <c r="R523" s="52"/>
      <c r="S523" s="52"/>
      <c r="T523" s="53"/>
      <c r="U523" s="31"/>
      <c r="V523" s="31"/>
      <c r="W523" s="31"/>
      <c r="X523" s="31"/>
      <c r="Y523" s="31"/>
      <c r="Z523" s="31"/>
      <c r="AA523" s="31"/>
      <c r="AB523" s="31"/>
      <c r="AC523" s="31"/>
      <c r="AD523" s="31"/>
      <c r="AE523" s="31"/>
      <c r="AT523" s="16" t="s">
        <v>152</v>
      </c>
      <c r="AU523" s="16" t="s">
        <v>160</v>
      </c>
    </row>
    <row r="524" spans="1:65" s="2" customFormat="1" ht="86.4" x14ac:dyDescent="0.2">
      <c r="A524" s="31"/>
      <c r="B524" s="32"/>
      <c r="C524" s="31"/>
      <c r="D524" s="159" t="s">
        <v>154</v>
      </c>
      <c r="E524" s="31"/>
      <c r="F524" s="163" t="s">
        <v>932</v>
      </c>
      <c r="G524" s="31"/>
      <c r="H524" s="31"/>
      <c r="I524" s="85"/>
      <c r="J524" s="31"/>
      <c r="K524" s="31"/>
      <c r="L524" s="32"/>
      <c r="M524" s="161"/>
      <c r="N524" s="162"/>
      <c r="O524" s="52"/>
      <c r="P524" s="52"/>
      <c r="Q524" s="52"/>
      <c r="R524" s="52"/>
      <c r="S524" s="52"/>
      <c r="T524" s="53"/>
      <c r="U524" s="31"/>
      <c r="V524" s="31"/>
      <c r="W524" s="31"/>
      <c r="X524" s="31"/>
      <c r="Y524" s="31"/>
      <c r="Z524" s="31"/>
      <c r="AA524" s="31"/>
      <c r="AB524" s="31"/>
      <c r="AC524" s="31"/>
      <c r="AD524" s="31"/>
      <c r="AE524" s="31"/>
      <c r="AT524" s="16" t="s">
        <v>154</v>
      </c>
      <c r="AU524" s="16" t="s">
        <v>160</v>
      </c>
    </row>
    <row r="525" spans="1:65" s="12" customFormat="1" ht="20.85" customHeight="1" x14ac:dyDescent="0.25">
      <c r="B525" s="132"/>
      <c r="D525" s="133" t="s">
        <v>70</v>
      </c>
      <c r="E525" s="143" t="s">
        <v>520</v>
      </c>
      <c r="F525" s="143" t="s">
        <v>521</v>
      </c>
      <c r="I525" s="135"/>
      <c r="J525" s="144">
        <f>BK525</f>
        <v>0</v>
      </c>
      <c r="L525" s="132"/>
      <c r="M525" s="137"/>
      <c r="N525" s="138"/>
      <c r="O525" s="138"/>
      <c r="P525" s="139">
        <f>SUM(P526:P528)</f>
        <v>0</v>
      </c>
      <c r="Q525" s="138"/>
      <c r="R525" s="139">
        <f>SUM(R526:R528)</f>
        <v>0</v>
      </c>
      <c r="S525" s="138"/>
      <c r="T525" s="140">
        <f>SUM(T526:T528)</f>
        <v>0</v>
      </c>
      <c r="AR525" s="133" t="s">
        <v>78</v>
      </c>
      <c r="AT525" s="141" t="s">
        <v>70</v>
      </c>
      <c r="AU525" s="141" t="s">
        <v>78</v>
      </c>
      <c r="AY525" s="133" t="s">
        <v>143</v>
      </c>
      <c r="BK525" s="142">
        <f>SUM(BK526:BK528)</f>
        <v>0</v>
      </c>
    </row>
    <row r="526" spans="1:65" s="2" customFormat="1" ht="16.5" customHeight="1" x14ac:dyDescent="0.2">
      <c r="A526" s="31"/>
      <c r="B526" s="145"/>
      <c r="C526" s="146" t="s">
        <v>933</v>
      </c>
      <c r="D526" s="146" t="s">
        <v>145</v>
      </c>
      <c r="E526" s="147" t="s">
        <v>934</v>
      </c>
      <c r="F526" s="148" t="s">
        <v>935</v>
      </c>
      <c r="G526" s="149" t="s">
        <v>196</v>
      </c>
      <c r="H526" s="150">
        <v>1.5389999999999999</v>
      </c>
      <c r="I526" s="151"/>
      <c r="J526" s="152">
        <f>ROUND(I526*H526,2)</f>
        <v>0</v>
      </c>
      <c r="K526" s="148" t="s">
        <v>149</v>
      </c>
      <c r="L526" s="32"/>
      <c r="M526" s="153" t="s">
        <v>3</v>
      </c>
      <c r="N526" s="154" t="s">
        <v>42</v>
      </c>
      <c r="O526" s="52"/>
      <c r="P526" s="155">
        <f>O526*H526</f>
        <v>0</v>
      </c>
      <c r="Q526" s="155">
        <v>0</v>
      </c>
      <c r="R526" s="155">
        <f>Q526*H526</f>
        <v>0</v>
      </c>
      <c r="S526" s="155">
        <v>0</v>
      </c>
      <c r="T526" s="156">
        <f>S526*H526</f>
        <v>0</v>
      </c>
      <c r="U526" s="31"/>
      <c r="V526" s="31"/>
      <c r="W526" s="31"/>
      <c r="X526" s="31"/>
      <c r="Y526" s="31"/>
      <c r="Z526" s="31"/>
      <c r="AA526" s="31"/>
      <c r="AB526" s="31"/>
      <c r="AC526" s="31"/>
      <c r="AD526" s="31"/>
      <c r="AE526" s="31"/>
      <c r="AR526" s="157" t="s">
        <v>238</v>
      </c>
      <c r="AT526" s="157" t="s">
        <v>145</v>
      </c>
      <c r="AU526" s="157" t="s">
        <v>160</v>
      </c>
      <c r="AY526" s="16" t="s">
        <v>143</v>
      </c>
      <c r="BE526" s="158">
        <f>IF(N526="základní",J526,0)</f>
        <v>0</v>
      </c>
      <c r="BF526" s="158">
        <f>IF(N526="snížená",J526,0)</f>
        <v>0</v>
      </c>
      <c r="BG526" s="158">
        <f>IF(N526="zákl. přenesená",J526,0)</f>
        <v>0</v>
      </c>
      <c r="BH526" s="158">
        <f>IF(N526="sníž. přenesená",J526,0)</f>
        <v>0</v>
      </c>
      <c r="BI526" s="158">
        <f>IF(N526="nulová",J526,0)</f>
        <v>0</v>
      </c>
      <c r="BJ526" s="16" t="s">
        <v>76</v>
      </c>
      <c r="BK526" s="158">
        <f>ROUND(I526*H526,2)</f>
        <v>0</v>
      </c>
      <c r="BL526" s="16" t="s">
        <v>238</v>
      </c>
      <c r="BM526" s="157" t="s">
        <v>936</v>
      </c>
    </row>
    <row r="527" spans="1:65" s="2" customFormat="1" ht="19.2" x14ac:dyDescent="0.2">
      <c r="A527" s="31"/>
      <c r="B527" s="32"/>
      <c r="C527" s="31"/>
      <c r="D527" s="159" t="s">
        <v>152</v>
      </c>
      <c r="E527" s="31"/>
      <c r="F527" s="160" t="s">
        <v>937</v>
      </c>
      <c r="G527" s="31"/>
      <c r="H527" s="31"/>
      <c r="I527" s="85"/>
      <c r="J527" s="31"/>
      <c r="K527" s="31"/>
      <c r="L527" s="32"/>
      <c r="M527" s="161"/>
      <c r="N527" s="162"/>
      <c r="O527" s="52"/>
      <c r="P527" s="52"/>
      <c r="Q527" s="52"/>
      <c r="R527" s="52"/>
      <c r="S527" s="52"/>
      <c r="T527" s="53"/>
      <c r="U527" s="31"/>
      <c r="V527" s="31"/>
      <c r="W527" s="31"/>
      <c r="X527" s="31"/>
      <c r="Y527" s="31"/>
      <c r="Z527" s="31"/>
      <c r="AA527" s="31"/>
      <c r="AB527" s="31"/>
      <c r="AC527" s="31"/>
      <c r="AD527" s="31"/>
      <c r="AE527" s="31"/>
      <c r="AT527" s="16" t="s">
        <v>152</v>
      </c>
      <c r="AU527" s="16" t="s">
        <v>160</v>
      </c>
    </row>
    <row r="528" spans="1:65" s="2" customFormat="1" ht="86.4" x14ac:dyDescent="0.2">
      <c r="A528" s="31"/>
      <c r="B528" s="32"/>
      <c r="C528" s="31"/>
      <c r="D528" s="159" t="s">
        <v>154</v>
      </c>
      <c r="E528" s="31"/>
      <c r="F528" s="163" t="s">
        <v>938</v>
      </c>
      <c r="G528" s="31"/>
      <c r="H528" s="31"/>
      <c r="I528" s="85"/>
      <c r="J528" s="31"/>
      <c r="K528" s="31"/>
      <c r="L528" s="32"/>
      <c r="M528" s="161"/>
      <c r="N528" s="162"/>
      <c r="O528" s="52"/>
      <c r="P528" s="52"/>
      <c r="Q528" s="52"/>
      <c r="R528" s="52"/>
      <c r="S528" s="52"/>
      <c r="T528" s="53"/>
      <c r="U528" s="31"/>
      <c r="V528" s="31"/>
      <c r="W528" s="31"/>
      <c r="X528" s="31"/>
      <c r="Y528" s="31"/>
      <c r="Z528" s="31"/>
      <c r="AA528" s="31"/>
      <c r="AB528" s="31"/>
      <c r="AC528" s="31"/>
      <c r="AD528" s="31"/>
      <c r="AE528" s="31"/>
      <c r="AT528" s="16" t="s">
        <v>154</v>
      </c>
      <c r="AU528" s="16" t="s">
        <v>160</v>
      </c>
    </row>
    <row r="529" spans="1:65" s="12" customFormat="1" ht="20.85" customHeight="1" x14ac:dyDescent="0.25">
      <c r="B529" s="132"/>
      <c r="D529" s="133" t="s">
        <v>70</v>
      </c>
      <c r="E529" s="143" t="s">
        <v>551</v>
      </c>
      <c r="F529" s="143" t="s">
        <v>552</v>
      </c>
      <c r="I529" s="135"/>
      <c r="J529" s="144">
        <f>BK529</f>
        <v>0</v>
      </c>
      <c r="L529" s="132"/>
      <c r="M529" s="137"/>
      <c r="N529" s="138"/>
      <c r="O529" s="138"/>
      <c r="P529" s="139">
        <f>SUM(P530:P532)</f>
        <v>0</v>
      </c>
      <c r="Q529" s="138"/>
      <c r="R529" s="139">
        <f>SUM(R530:R532)</f>
        <v>0</v>
      </c>
      <c r="S529" s="138"/>
      <c r="T529" s="140">
        <f>SUM(T530:T532)</f>
        <v>0</v>
      </c>
      <c r="AR529" s="133" t="s">
        <v>78</v>
      </c>
      <c r="AT529" s="141" t="s">
        <v>70</v>
      </c>
      <c r="AU529" s="141" t="s">
        <v>78</v>
      </c>
      <c r="AY529" s="133" t="s">
        <v>143</v>
      </c>
      <c r="BK529" s="142">
        <f>SUM(BK530:BK532)</f>
        <v>0</v>
      </c>
    </row>
    <row r="530" spans="1:65" s="2" customFormat="1" ht="16.5" customHeight="1" x14ac:dyDescent="0.2">
      <c r="A530" s="31"/>
      <c r="B530" s="145"/>
      <c r="C530" s="146" t="s">
        <v>939</v>
      </c>
      <c r="D530" s="146" t="s">
        <v>145</v>
      </c>
      <c r="E530" s="147" t="s">
        <v>940</v>
      </c>
      <c r="F530" s="148" t="s">
        <v>941</v>
      </c>
      <c r="G530" s="149" t="s">
        <v>196</v>
      </c>
      <c r="H530" s="150">
        <v>2.887</v>
      </c>
      <c r="I530" s="151"/>
      <c r="J530" s="152">
        <f>ROUND(I530*H530,2)</f>
        <v>0</v>
      </c>
      <c r="K530" s="148" t="s">
        <v>149</v>
      </c>
      <c r="L530" s="32"/>
      <c r="M530" s="153" t="s">
        <v>3</v>
      </c>
      <c r="N530" s="154" t="s">
        <v>42</v>
      </c>
      <c r="O530" s="52"/>
      <c r="P530" s="155">
        <f>O530*H530</f>
        <v>0</v>
      </c>
      <c r="Q530" s="155">
        <v>0</v>
      </c>
      <c r="R530" s="155">
        <f>Q530*H530</f>
        <v>0</v>
      </c>
      <c r="S530" s="155">
        <v>0</v>
      </c>
      <c r="T530" s="156">
        <f>S530*H530</f>
        <v>0</v>
      </c>
      <c r="U530" s="31"/>
      <c r="V530" s="31"/>
      <c r="W530" s="31"/>
      <c r="X530" s="31"/>
      <c r="Y530" s="31"/>
      <c r="Z530" s="31"/>
      <c r="AA530" s="31"/>
      <c r="AB530" s="31"/>
      <c r="AC530" s="31"/>
      <c r="AD530" s="31"/>
      <c r="AE530" s="31"/>
      <c r="AR530" s="157" t="s">
        <v>238</v>
      </c>
      <c r="AT530" s="157" t="s">
        <v>145</v>
      </c>
      <c r="AU530" s="157" t="s">
        <v>160</v>
      </c>
      <c r="AY530" s="16" t="s">
        <v>143</v>
      </c>
      <c r="BE530" s="158">
        <f>IF(N530="základní",J530,0)</f>
        <v>0</v>
      </c>
      <c r="BF530" s="158">
        <f>IF(N530="snížená",J530,0)</f>
        <v>0</v>
      </c>
      <c r="BG530" s="158">
        <f>IF(N530="zákl. přenesená",J530,0)</f>
        <v>0</v>
      </c>
      <c r="BH530" s="158">
        <f>IF(N530="sníž. přenesená",J530,0)</f>
        <v>0</v>
      </c>
      <c r="BI530" s="158">
        <f>IF(N530="nulová",J530,0)</f>
        <v>0</v>
      </c>
      <c r="BJ530" s="16" t="s">
        <v>76</v>
      </c>
      <c r="BK530" s="158">
        <f>ROUND(I530*H530,2)</f>
        <v>0</v>
      </c>
      <c r="BL530" s="16" t="s">
        <v>238</v>
      </c>
      <c r="BM530" s="157" t="s">
        <v>942</v>
      </c>
    </row>
    <row r="531" spans="1:65" s="2" customFormat="1" ht="19.2" x14ac:dyDescent="0.2">
      <c r="A531" s="31"/>
      <c r="B531" s="32"/>
      <c r="C531" s="31"/>
      <c r="D531" s="159" t="s">
        <v>152</v>
      </c>
      <c r="E531" s="31"/>
      <c r="F531" s="160" t="s">
        <v>943</v>
      </c>
      <c r="G531" s="31"/>
      <c r="H531" s="31"/>
      <c r="I531" s="85"/>
      <c r="J531" s="31"/>
      <c r="K531" s="31"/>
      <c r="L531" s="32"/>
      <c r="M531" s="161"/>
      <c r="N531" s="162"/>
      <c r="O531" s="52"/>
      <c r="P531" s="52"/>
      <c r="Q531" s="52"/>
      <c r="R531" s="52"/>
      <c r="S531" s="52"/>
      <c r="T531" s="53"/>
      <c r="U531" s="31"/>
      <c r="V531" s="31"/>
      <c r="W531" s="31"/>
      <c r="X531" s="31"/>
      <c r="Y531" s="31"/>
      <c r="Z531" s="31"/>
      <c r="AA531" s="31"/>
      <c r="AB531" s="31"/>
      <c r="AC531" s="31"/>
      <c r="AD531" s="31"/>
      <c r="AE531" s="31"/>
      <c r="AT531" s="16" t="s">
        <v>152</v>
      </c>
      <c r="AU531" s="16" t="s">
        <v>160</v>
      </c>
    </row>
    <row r="532" spans="1:65" s="2" customFormat="1" ht="86.4" x14ac:dyDescent="0.2">
      <c r="A532" s="31"/>
      <c r="B532" s="32"/>
      <c r="C532" s="31"/>
      <c r="D532" s="159" t="s">
        <v>154</v>
      </c>
      <c r="E532" s="31"/>
      <c r="F532" s="163" t="s">
        <v>944</v>
      </c>
      <c r="G532" s="31"/>
      <c r="H532" s="31"/>
      <c r="I532" s="85"/>
      <c r="J532" s="31"/>
      <c r="K532" s="31"/>
      <c r="L532" s="32"/>
      <c r="M532" s="161"/>
      <c r="N532" s="162"/>
      <c r="O532" s="52"/>
      <c r="P532" s="52"/>
      <c r="Q532" s="52"/>
      <c r="R532" s="52"/>
      <c r="S532" s="52"/>
      <c r="T532" s="53"/>
      <c r="U532" s="31"/>
      <c r="V532" s="31"/>
      <c r="W532" s="31"/>
      <c r="X532" s="31"/>
      <c r="Y532" s="31"/>
      <c r="Z532" s="31"/>
      <c r="AA532" s="31"/>
      <c r="AB532" s="31"/>
      <c r="AC532" s="31"/>
      <c r="AD532" s="31"/>
      <c r="AE532" s="31"/>
      <c r="AT532" s="16" t="s">
        <v>154</v>
      </c>
      <c r="AU532" s="16" t="s">
        <v>160</v>
      </c>
    </row>
    <row r="533" spans="1:65" s="12" customFormat="1" ht="20.85" customHeight="1" x14ac:dyDescent="0.25">
      <c r="B533" s="132"/>
      <c r="D533" s="133" t="s">
        <v>70</v>
      </c>
      <c r="E533" s="143" t="s">
        <v>609</v>
      </c>
      <c r="F533" s="143" t="s">
        <v>610</v>
      </c>
      <c r="I533" s="135"/>
      <c r="J533" s="144">
        <f>BK533</f>
        <v>0</v>
      </c>
      <c r="L533" s="132"/>
      <c r="M533" s="137"/>
      <c r="N533" s="138"/>
      <c r="O533" s="138"/>
      <c r="P533" s="139">
        <f>SUM(P534:P536)</f>
        <v>0</v>
      </c>
      <c r="Q533" s="138"/>
      <c r="R533" s="139">
        <f>SUM(R534:R536)</f>
        <v>0</v>
      </c>
      <c r="S533" s="138"/>
      <c r="T533" s="140">
        <f>SUM(T534:T536)</f>
        <v>0</v>
      </c>
      <c r="AR533" s="133" t="s">
        <v>78</v>
      </c>
      <c r="AT533" s="141" t="s">
        <v>70</v>
      </c>
      <c r="AU533" s="141" t="s">
        <v>78</v>
      </c>
      <c r="AY533" s="133" t="s">
        <v>143</v>
      </c>
      <c r="BK533" s="142">
        <f>SUM(BK534:BK536)</f>
        <v>0</v>
      </c>
    </row>
    <row r="534" spans="1:65" s="2" customFormat="1" ht="16.5" customHeight="1" x14ac:dyDescent="0.2">
      <c r="A534" s="31"/>
      <c r="B534" s="145"/>
      <c r="C534" s="146" t="s">
        <v>945</v>
      </c>
      <c r="D534" s="146" t="s">
        <v>145</v>
      </c>
      <c r="E534" s="147" t="s">
        <v>946</v>
      </c>
      <c r="F534" s="148" t="s">
        <v>947</v>
      </c>
      <c r="G534" s="149" t="s">
        <v>196</v>
      </c>
      <c r="H534" s="150">
        <v>5.0449999999999999</v>
      </c>
      <c r="I534" s="151"/>
      <c r="J534" s="152">
        <f>ROUND(I534*H534,2)</f>
        <v>0</v>
      </c>
      <c r="K534" s="148" t="s">
        <v>149</v>
      </c>
      <c r="L534" s="32"/>
      <c r="M534" s="153" t="s">
        <v>3</v>
      </c>
      <c r="N534" s="154" t="s">
        <v>42</v>
      </c>
      <c r="O534" s="52"/>
      <c r="P534" s="155">
        <f>O534*H534</f>
        <v>0</v>
      </c>
      <c r="Q534" s="155">
        <v>0</v>
      </c>
      <c r="R534" s="155">
        <f>Q534*H534</f>
        <v>0</v>
      </c>
      <c r="S534" s="155">
        <v>0</v>
      </c>
      <c r="T534" s="156">
        <f>S534*H534</f>
        <v>0</v>
      </c>
      <c r="U534" s="31"/>
      <c r="V534" s="31"/>
      <c r="W534" s="31"/>
      <c r="X534" s="31"/>
      <c r="Y534" s="31"/>
      <c r="Z534" s="31"/>
      <c r="AA534" s="31"/>
      <c r="AB534" s="31"/>
      <c r="AC534" s="31"/>
      <c r="AD534" s="31"/>
      <c r="AE534" s="31"/>
      <c r="AR534" s="157" t="s">
        <v>238</v>
      </c>
      <c r="AT534" s="157" t="s">
        <v>145</v>
      </c>
      <c r="AU534" s="157" t="s">
        <v>160</v>
      </c>
      <c r="AY534" s="16" t="s">
        <v>143</v>
      </c>
      <c r="BE534" s="158">
        <f>IF(N534="základní",J534,0)</f>
        <v>0</v>
      </c>
      <c r="BF534" s="158">
        <f>IF(N534="snížená",J534,0)</f>
        <v>0</v>
      </c>
      <c r="BG534" s="158">
        <f>IF(N534="zákl. přenesená",J534,0)</f>
        <v>0</v>
      </c>
      <c r="BH534" s="158">
        <f>IF(N534="sníž. přenesená",J534,0)</f>
        <v>0</v>
      </c>
      <c r="BI534" s="158">
        <f>IF(N534="nulová",J534,0)</f>
        <v>0</v>
      </c>
      <c r="BJ534" s="16" t="s">
        <v>76</v>
      </c>
      <c r="BK534" s="158">
        <f>ROUND(I534*H534,2)</f>
        <v>0</v>
      </c>
      <c r="BL534" s="16" t="s">
        <v>238</v>
      </c>
      <c r="BM534" s="157" t="s">
        <v>948</v>
      </c>
    </row>
    <row r="535" spans="1:65" s="2" customFormat="1" ht="19.2" x14ac:dyDescent="0.2">
      <c r="A535" s="31"/>
      <c r="B535" s="32"/>
      <c r="C535" s="31"/>
      <c r="D535" s="159" t="s">
        <v>152</v>
      </c>
      <c r="E535" s="31"/>
      <c r="F535" s="160" t="s">
        <v>949</v>
      </c>
      <c r="G535" s="31"/>
      <c r="H535" s="31"/>
      <c r="I535" s="85"/>
      <c r="J535" s="31"/>
      <c r="K535" s="31"/>
      <c r="L535" s="32"/>
      <c r="M535" s="161"/>
      <c r="N535" s="162"/>
      <c r="O535" s="52"/>
      <c r="P535" s="52"/>
      <c r="Q535" s="52"/>
      <c r="R535" s="52"/>
      <c r="S535" s="52"/>
      <c r="T535" s="53"/>
      <c r="U535" s="31"/>
      <c r="V535" s="31"/>
      <c r="W535" s="31"/>
      <c r="X535" s="31"/>
      <c r="Y535" s="31"/>
      <c r="Z535" s="31"/>
      <c r="AA535" s="31"/>
      <c r="AB535" s="31"/>
      <c r="AC535" s="31"/>
      <c r="AD535" s="31"/>
      <c r="AE535" s="31"/>
      <c r="AT535" s="16" t="s">
        <v>152</v>
      </c>
      <c r="AU535" s="16" t="s">
        <v>160</v>
      </c>
    </row>
    <row r="536" spans="1:65" s="2" customFormat="1" ht="96" x14ac:dyDescent="0.2">
      <c r="A536" s="31"/>
      <c r="B536" s="32"/>
      <c r="C536" s="31"/>
      <c r="D536" s="159" t="s">
        <v>154</v>
      </c>
      <c r="E536" s="31"/>
      <c r="F536" s="163" t="s">
        <v>950</v>
      </c>
      <c r="G536" s="31"/>
      <c r="H536" s="31"/>
      <c r="I536" s="85"/>
      <c r="J536" s="31"/>
      <c r="K536" s="31"/>
      <c r="L536" s="32"/>
      <c r="M536" s="161"/>
      <c r="N536" s="162"/>
      <c r="O536" s="52"/>
      <c r="P536" s="52"/>
      <c r="Q536" s="52"/>
      <c r="R536" s="52"/>
      <c r="S536" s="52"/>
      <c r="T536" s="53"/>
      <c r="U536" s="31"/>
      <c r="V536" s="31"/>
      <c r="W536" s="31"/>
      <c r="X536" s="31"/>
      <c r="Y536" s="31"/>
      <c r="Z536" s="31"/>
      <c r="AA536" s="31"/>
      <c r="AB536" s="31"/>
      <c r="AC536" s="31"/>
      <c r="AD536" s="31"/>
      <c r="AE536" s="31"/>
      <c r="AT536" s="16" t="s">
        <v>154</v>
      </c>
      <c r="AU536" s="16" t="s">
        <v>160</v>
      </c>
    </row>
    <row r="537" spans="1:65" s="12" customFormat="1" ht="20.85" customHeight="1" x14ac:dyDescent="0.25">
      <c r="B537" s="132"/>
      <c r="D537" s="133" t="s">
        <v>70</v>
      </c>
      <c r="E537" s="143" t="s">
        <v>634</v>
      </c>
      <c r="F537" s="143" t="s">
        <v>635</v>
      </c>
      <c r="I537" s="135"/>
      <c r="J537" s="144">
        <f>BK537</f>
        <v>0</v>
      </c>
      <c r="L537" s="132"/>
      <c r="M537" s="137"/>
      <c r="N537" s="138"/>
      <c r="O537" s="138"/>
      <c r="P537" s="139">
        <f>SUM(P538:P540)</f>
        <v>0</v>
      </c>
      <c r="Q537" s="138"/>
      <c r="R537" s="139">
        <f>SUM(R538:R540)</f>
        <v>0</v>
      </c>
      <c r="S537" s="138"/>
      <c r="T537" s="140">
        <f>SUM(T538:T540)</f>
        <v>0</v>
      </c>
      <c r="AR537" s="133" t="s">
        <v>78</v>
      </c>
      <c r="AT537" s="141" t="s">
        <v>70</v>
      </c>
      <c r="AU537" s="141" t="s">
        <v>78</v>
      </c>
      <c r="AY537" s="133" t="s">
        <v>143</v>
      </c>
      <c r="BK537" s="142">
        <f>SUM(BK538:BK540)</f>
        <v>0</v>
      </c>
    </row>
    <row r="538" spans="1:65" s="2" customFormat="1" ht="16.5" customHeight="1" x14ac:dyDescent="0.2">
      <c r="A538" s="31"/>
      <c r="B538" s="145"/>
      <c r="C538" s="146" t="s">
        <v>951</v>
      </c>
      <c r="D538" s="146" t="s">
        <v>145</v>
      </c>
      <c r="E538" s="147" t="s">
        <v>952</v>
      </c>
      <c r="F538" s="148" t="s">
        <v>953</v>
      </c>
      <c r="G538" s="149" t="s">
        <v>196</v>
      </c>
      <c r="H538" s="150">
        <v>0.11799999999999999</v>
      </c>
      <c r="I538" s="151"/>
      <c r="J538" s="152">
        <f>ROUND(I538*H538,2)</f>
        <v>0</v>
      </c>
      <c r="K538" s="148" t="s">
        <v>149</v>
      </c>
      <c r="L538" s="32"/>
      <c r="M538" s="153" t="s">
        <v>3</v>
      </c>
      <c r="N538" s="154" t="s">
        <v>42</v>
      </c>
      <c r="O538" s="52"/>
      <c r="P538" s="155">
        <f>O538*H538</f>
        <v>0</v>
      </c>
      <c r="Q538" s="155">
        <v>0</v>
      </c>
      <c r="R538" s="155">
        <f>Q538*H538</f>
        <v>0</v>
      </c>
      <c r="S538" s="155">
        <v>0</v>
      </c>
      <c r="T538" s="156">
        <f>S538*H538</f>
        <v>0</v>
      </c>
      <c r="U538" s="31"/>
      <c r="V538" s="31"/>
      <c r="W538" s="31"/>
      <c r="X538" s="31"/>
      <c r="Y538" s="31"/>
      <c r="Z538" s="31"/>
      <c r="AA538" s="31"/>
      <c r="AB538" s="31"/>
      <c r="AC538" s="31"/>
      <c r="AD538" s="31"/>
      <c r="AE538" s="31"/>
      <c r="AR538" s="157" t="s">
        <v>238</v>
      </c>
      <c r="AT538" s="157" t="s">
        <v>145</v>
      </c>
      <c r="AU538" s="157" t="s">
        <v>160</v>
      </c>
      <c r="AY538" s="16" t="s">
        <v>143</v>
      </c>
      <c r="BE538" s="158">
        <f>IF(N538="základní",J538,0)</f>
        <v>0</v>
      </c>
      <c r="BF538" s="158">
        <f>IF(N538="snížená",J538,0)</f>
        <v>0</v>
      </c>
      <c r="BG538" s="158">
        <f>IF(N538="zákl. přenesená",J538,0)</f>
        <v>0</v>
      </c>
      <c r="BH538" s="158">
        <f>IF(N538="sníž. přenesená",J538,0)</f>
        <v>0</v>
      </c>
      <c r="BI538" s="158">
        <f>IF(N538="nulová",J538,0)</f>
        <v>0</v>
      </c>
      <c r="BJ538" s="16" t="s">
        <v>76</v>
      </c>
      <c r="BK538" s="158">
        <f>ROUND(I538*H538,2)</f>
        <v>0</v>
      </c>
      <c r="BL538" s="16" t="s">
        <v>238</v>
      </c>
      <c r="BM538" s="157" t="s">
        <v>954</v>
      </c>
    </row>
    <row r="539" spans="1:65" s="2" customFormat="1" ht="19.2" x14ac:dyDescent="0.2">
      <c r="A539" s="31"/>
      <c r="B539" s="32"/>
      <c r="C539" s="31"/>
      <c r="D539" s="159" t="s">
        <v>152</v>
      </c>
      <c r="E539" s="31"/>
      <c r="F539" s="160" t="s">
        <v>955</v>
      </c>
      <c r="G539" s="31"/>
      <c r="H539" s="31"/>
      <c r="I539" s="85"/>
      <c r="J539" s="31"/>
      <c r="K539" s="31"/>
      <c r="L539" s="32"/>
      <c r="M539" s="161"/>
      <c r="N539" s="162"/>
      <c r="O539" s="52"/>
      <c r="P539" s="52"/>
      <c r="Q539" s="52"/>
      <c r="R539" s="52"/>
      <c r="S539" s="52"/>
      <c r="T539" s="53"/>
      <c r="U539" s="31"/>
      <c r="V539" s="31"/>
      <c r="W539" s="31"/>
      <c r="X539" s="31"/>
      <c r="Y539" s="31"/>
      <c r="Z539" s="31"/>
      <c r="AA539" s="31"/>
      <c r="AB539" s="31"/>
      <c r="AC539" s="31"/>
      <c r="AD539" s="31"/>
      <c r="AE539" s="31"/>
      <c r="AT539" s="16" t="s">
        <v>152</v>
      </c>
      <c r="AU539" s="16" t="s">
        <v>160</v>
      </c>
    </row>
    <row r="540" spans="1:65" s="2" customFormat="1" ht="86.4" x14ac:dyDescent="0.2">
      <c r="A540" s="31"/>
      <c r="B540" s="32"/>
      <c r="C540" s="31"/>
      <c r="D540" s="159" t="s">
        <v>154</v>
      </c>
      <c r="E540" s="31"/>
      <c r="F540" s="163" t="s">
        <v>944</v>
      </c>
      <c r="G540" s="31"/>
      <c r="H540" s="31"/>
      <c r="I540" s="85"/>
      <c r="J540" s="31"/>
      <c r="K540" s="31"/>
      <c r="L540" s="32"/>
      <c r="M540" s="161"/>
      <c r="N540" s="162"/>
      <c r="O540" s="52"/>
      <c r="P540" s="52"/>
      <c r="Q540" s="52"/>
      <c r="R540" s="52"/>
      <c r="S540" s="52"/>
      <c r="T540" s="53"/>
      <c r="U540" s="31"/>
      <c r="V540" s="31"/>
      <c r="W540" s="31"/>
      <c r="X540" s="31"/>
      <c r="Y540" s="31"/>
      <c r="Z540" s="31"/>
      <c r="AA540" s="31"/>
      <c r="AB540" s="31"/>
      <c r="AC540" s="31"/>
      <c r="AD540" s="31"/>
      <c r="AE540" s="31"/>
      <c r="AT540" s="16" t="s">
        <v>154</v>
      </c>
      <c r="AU540" s="16" t="s">
        <v>160</v>
      </c>
    </row>
    <row r="541" spans="1:65" s="12" customFormat="1" ht="20.85" customHeight="1" x14ac:dyDescent="0.25">
      <c r="B541" s="132"/>
      <c r="D541" s="133" t="s">
        <v>70</v>
      </c>
      <c r="E541" s="143" t="s">
        <v>657</v>
      </c>
      <c r="F541" s="143" t="s">
        <v>658</v>
      </c>
      <c r="I541" s="135"/>
      <c r="J541" s="144">
        <f>BK541</f>
        <v>0</v>
      </c>
      <c r="L541" s="132"/>
      <c r="M541" s="137"/>
      <c r="N541" s="138"/>
      <c r="O541" s="138"/>
      <c r="P541" s="139">
        <f>SUM(P542:P544)</f>
        <v>0</v>
      </c>
      <c r="Q541" s="138"/>
      <c r="R541" s="139">
        <f>SUM(R542:R544)</f>
        <v>0</v>
      </c>
      <c r="S541" s="138"/>
      <c r="T541" s="140">
        <f>SUM(T542:T544)</f>
        <v>0</v>
      </c>
      <c r="AR541" s="133" t="s">
        <v>78</v>
      </c>
      <c r="AT541" s="141" t="s">
        <v>70</v>
      </c>
      <c r="AU541" s="141" t="s">
        <v>78</v>
      </c>
      <c r="AY541" s="133" t="s">
        <v>143</v>
      </c>
      <c r="BK541" s="142">
        <f>SUM(BK542:BK544)</f>
        <v>0</v>
      </c>
    </row>
    <row r="542" spans="1:65" s="2" customFormat="1" ht="16.5" customHeight="1" x14ac:dyDescent="0.2">
      <c r="A542" s="31"/>
      <c r="B542" s="145"/>
      <c r="C542" s="146" t="s">
        <v>956</v>
      </c>
      <c r="D542" s="146" t="s">
        <v>145</v>
      </c>
      <c r="E542" s="147" t="s">
        <v>957</v>
      </c>
      <c r="F542" s="148" t="s">
        <v>958</v>
      </c>
      <c r="G542" s="149" t="s">
        <v>196</v>
      </c>
      <c r="H542" s="150">
        <v>2.8000000000000001E-2</v>
      </c>
      <c r="I542" s="151"/>
      <c r="J542" s="152">
        <f>ROUND(I542*H542,2)</f>
        <v>0</v>
      </c>
      <c r="K542" s="148" t="s">
        <v>149</v>
      </c>
      <c r="L542" s="32"/>
      <c r="M542" s="153" t="s">
        <v>3</v>
      </c>
      <c r="N542" s="154" t="s">
        <v>42</v>
      </c>
      <c r="O542" s="52"/>
      <c r="P542" s="155">
        <f>O542*H542</f>
        <v>0</v>
      </c>
      <c r="Q542" s="155">
        <v>0</v>
      </c>
      <c r="R542" s="155">
        <f>Q542*H542</f>
        <v>0</v>
      </c>
      <c r="S542" s="155">
        <v>0</v>
      </c>
      <c r="T542" s="156">
        <f>S542*H542</f>
        <v>0</v>
      </c>
      <c r="U542" s="31"/>
      <c r="V542" s="31"/>
      <c r="W542" s="31"/>
      <c r="X542" s="31"/>
      <c r="Y542" s="31"/>
      <c r="Z542" s="31"/>
      <c r="AA542" s="31"/>
      <c r="AB542" s="31"/>
      <c r="AC542" s="31"/>
      <c r="AD542" s="31"/>
      <c r="AE542" s="31"/>
      <c r="AR542" s="157" t="s">
        <v>238</v>
      </c>
      <c r="AT542" s="157" t="s">
        <v>145</v>
      </c>
      <c r="AU542" s="157" t="s">
        <v>160</v>
      </c>
      <c r="AY542" s="16" t="s">
        <v>143</v>
      </c>
      <c r="BE542" s="158">
        <f>IF(N542="základní",J542,0)</f>
        <v>0</v>
      </c>
      <c r="BF542" s="158">
        <f>IF(N542="snížená",J542,0)</f>
        <v>0</v>
      </c>
      <c r="BG542" s="158">
        <f>IF(N542="zákl. přenesená",J542,0)</f>
        <v>0</v>
      </c>
      <c r="BH542" s="158">
        <f>IF(N542="sníž. přenesená",J542,0)</f>
        <v>0</v>
      </c>
      <c r="BI542" s="158">
        <f>IF(N542="nulová",J542,0)</f>
        <v>0</v>
      </c>
      <c r="BJ542" s="16" t="s">
        <v>76</v>
      </c>
      <c r="BK542" s="158">
        <f>ROUND(I542*H542,2)</f>
        <v>0</v>
      </c>
      <c r="BL542" s="16" t="s">
        <v>238</v>
      </c>
      <c r="BM542" s="157" t="s">
        <v>959</v>
      </c>
    </row>
    <row r="543" spans="1:65" s="2" customFormat="1" ht="19.2" x14ac:dyDescent="0.2">
      <c r="A543" s="31"/>
      <c r="B543" s="32"/>
      <c r="C543" s="31"/>
      <c r="D543" s="159" t="s">
        <v>152</v>
      </c>
      <c r="E543" s="31"/>
      <c r="F543" s="160" t="s">
        <v>960</v>
      </c>
      <c r="G543" s="31"/>
      <c r="H543" s="31"/>
      <c r="I543" s="85"/>
      <c r="J543" s="31"/>
      <c r="K543" s="31"/>
      <c r="L543" s="32"/>
      <c r="M543" s="161"/>
      <c r="N543" s="162"/>
      <c r="O543" s="52"/>
      <c r="P543" s="52"/>
      <c r="Q543" s="52"/>
      <c r="R543" s="52"/>
      <c r="S543" s="52"/>
      <c r="T543" s="53"/>
      <c r="U543" s="31"/>
      <c r="V543" s="31"/>
      <c r="W543" s="31"/>
      <c r="X543" s="31"/>
      <c r="Y543" s="31"/>
      <c r="Z543" s="31"/>
      <c r="AA543" s="31"/>
      <c r="AB543" s="31"/>
      <c r="AC543" s="31"/>
      <c r="AD543" s="31"/>
      <c r="AE543" s="31"/>
      <c r="AT543" s="16" t="s">
        <v>152</v>
      </c>
      <c r="AU543" s="16" t="s">
        <v>160</v>
      </c>
    </row>
    <row r="544" spans="1:65" s="2" customFormat="1" ht="86.4" x14ac:dyDescent="0.2">
      <c r="A544" s="31"/>
      <c r="B544" s="32"/>
      <c r="C544" s="31"/>
      <c r="D544" s="159" t="s">
        <v>154</v>
      </c>
      <c r="E544" s="31"/>
      <c r="F544" s="163" t="s">
        <v>961</v>
      </c>
      <c r="G544" s="31"/>
      <c r="H544" s="31"/>
      <c r="I544" s="85"/>
      <c r="J544" s="31"/>
      <c r="K544" s="31"/>
      <c r="L544" s="32"/>
      <c r="M544" s="161"/>
      <c r="N544" s="162"/>
      <c r="O544" s="52"/>
      <c r="P544" s="52"/>
      <c r="Q544" s="52"/>
      <c r="R544" s="52"/>
      <c r="S544" s="52"/>
      <c r="T544" s="53"/>
      <c r="U544" s="31"/>
      <c r="V544" s="31"/>
      <c r="W544" s="31"/>
      <c r="X544" s="31"/>
      <c r="Y544" s="31"/>
      <c r="Z544" s="31"/>
      <c r="AA544" s="31"/>
      <c r="AB544" s="31"/>
      <c r="AC544" s="31"/>
      <c r="AD544" s="31"/>
      <c r="AE544" s="31"/>
      <c r="AT544" s="16" t="s">
        <v>154</v>
      </c>
      <c r="AU544" s="16" t="s">
        <v>160</v>
      </c>
    </row>
    <row r="545" spans="1:65" s="12" customFormat="1" ht="20.85" customHeight="1" x14ac:dyDescent="0.25">
      <c r="B545" s="132"/>
      <c r="D545" s="133" t="s">
        <v>70</v>
      </c>
      <c r="E545" s="143" t="s">
        <v>670</v>
      </c>
      <c r="F545" s="143" t="s">
        <v>671</v>
      </c>
      <c r="I545" s="135"/>
      <c r="J545" s="144">
        <f>BK545</f>
        <v>0</v>
      </c>
      <c r="L545" s="132"/>
      <c r="M545" s="137"/>
      <c r="N545" s="138"/>
      <c r="O545" s="138"/>
      <c r="P545" s="139">
        <f>SUM(P546:P548)</f>
        <v>0</v>
      </c>
      <c r="Q545" s="138"/>
      <c r="R545" s="139">
        <f>SUM(R546:R548)</f>
        <v>0</v>
      </c>
      <c r="S545" s="138"/>
      <c r="T545" s="140">
        <f>SUM(T546:T548)</f>
        <v>0</v>
      </c>
      <c r="AR545" s="133" t="s">
        <v>78</v>
      </c>
      <c r="AT545" s="141" t="s">
        <v>70</v>
      </c>
      <c r="AU545" s="141" t="s">
        <v>78</v>
      </c>
      <c r="AY545" s="133" t="s">
        <v>143</v>
      </c>
      <c r="BK545" s="142">
        <f>SUM(BK546:BK548)</f>
        <v>0</v>
      </c>
    </row>
    <row r="546" spans="1:65" s="2" customFormat="1" ht="16.5" customHeight="1" x14ac:dyDescent="0.2">
      <c r="A546" s="31"/>
      <c r="B546" s="145"/>
      <c r="C546" s="146" t="s">
        <v>962</v>
      </c>
      <c r="D546" s="146" t="s">
        <v>145</v>
      </c>
      <c r="E546" s="147" t="s">
        <v>963</v>
      </c>
      <c r="F546" s="148" t="s">
        <v>964</v>
      </c>
      <c r="G546" s="149" t="s">
        <v>196</v>
      </c>
      <c r="H546" s="150">
        <v>1.3440000000000001</v>
      </c>
      <c r="I546" s="151"/>
      <c r="J546" s="152">
        <f>ROUND(I546*H546,2)</f>
        <v>0</v>
      </c>
      <c r="K546" s="148" t="s">
        <v>149</v>
      </c>
      <c r="L546" s="32"/>
      <c r="M546" s="153" t="s">
        <v>3</v>
      </c>
      <c r="N546" s="154" t="s">
        <v>42</v>
      </c>
      <c r="O546" s="52"/>
      <c r="P546" s="155">
        <f>O546*H546</f>
        <v>0</v>
      </c>
      <c r="Q546" s="155">
        <v>0</v>
      </c>
      <c r="R546" s="155">
        <f>Q546*H546</f>
        <v>0</v>
      </c>
      <c r="S546" s="155">
        <v>0</v>
      </c>
      <c r="T546" s="156">
        <f>S546*H546</f>
        <v>0</v>
      </c>
      <c r="U546" s="31"/>
      <c r="V546" s="31"/>
      <c r="W546" s="31"/>
      <c r="X546" s="31"/>
      <c r="Y546" s="31"/>
      <c r="Z546" s="31"/>
      <c r="AA546" s="31"/>
      <c r="AB546" s="31"/>
      <c r="AC546" s="31"/>
      <c r="AD546" s="31"/>
      <c r="AE546" s="31"/>
      <c r="AR546" s="157" t="s">
        <v>238</v>
      </c>
      <c r="AT546" s="157" t="s">
        <v>145</v>
      </c>
      <c r="AU546" s="157" t="s">
        <v>160</v>
      </c>
      <c r="AY546" s="16" t="s">
        <v>143</v>
      </c>
      <c r="BE546" s="158">
        <f>IF(N546="základní",J546,0)</f>
        <v>0</v>
      </c>
      <c r="BF546" s="158">
        <f>IF(N546="snížená",J546,0)</f>
        <v>0</v>
      </c>
      <c r="BG546" s="158">
        <f>IF(N546="zákl. přenesená",J546,0)</f>
        <v>0</v>
      </c>
      <c r="BH546" s="158">
        <f>IF(N546="sníž. přenesená",J546,0)</f>
        <v>0</v>
      </c>
      <c r="BI546" s="158">
        <f>IF(N546="nulová",J546,0)</f>
        <v>0</v>
      </c>
      <c r="BJ546" s="16" t="s">
        <v>76</v>
      </c>
      <c r="BK546" s="158">
        <f>ROUND(I546*H546,2)</f>
        <v>0</v>
      </c>
      <c r="BL546" s="16" t="s">
        <v>238</v>
      </c>
      <c r="BM546" s="157" t="s">
        <v>965</v>
      </c>
    </row>
    <row r="547" spans="1:65" s="2" customFormat="1" ht="19.2" x14ac:dyDescent="0.2">
      <c r="A547" s="31"/>
      <c r="B547" s="32"/>
      <c r="C547" s="31"/>
      <c r="D547" s="159" t="s">
        <v>152</v>
      </c>
      <c r="E547" s="31"/>
      <c r="F547" s="160" t="s">
        <v>966</v>
      </c>
      <c r="G547" s="31"/>
      <c r="H547" s="31"/>
      <c r="I547" s="85"/>
      <c r="J547" s="31"/>
      <c r="K547" s="31"/>
      <c r="L547" s="32"/>
      <c r="M547" s="161"/>
      <c r="N547" s="162"/>
      <c r="O547" s="52"/>
      <c r="P547" s="52"/>
      <c r="Q547" s="52"/>
      <c r="R547" s="52"/>
      <c r="S547" s="52"/>
      <c r="T547" s="53"/>
      <c r="U547" s="31"/>
      <c r="V547" s="31"/>
      <c r="W547" s="31"/>
      <c r="X547" s="31"/>
      <c r="Y547" s="31"/>
      <c r="Z547" s="31"/>
      <c r="AA547" s="31"/>
      <c r="AB547" s="31"/>
      <c r="AC547" s="31"/>
      <c r="AD547" s="31"/>
      <c r="AE547" s="31"/>
      <c r="AT547" s="16" t="s">
        <v>152</v>
      </c>
      <c r="AU547" s="16" t="s">
        <v>160</v>
      </c>
    </row>
    <row r="548" spans="1:65" s="2" customFormat="1" ht="86.4" x14ac:dyDescent="0.2">
      <c r="A548" s="31"/>
      <c r="B548" s="32"/>
      <c r="C548" s="31"/>
      <c r="D548" s="159" t="s">
        <v>154</v>
      </c>
      <c r="E548" s="31"/>
      <c r="F548" s="163" t="s">
        <v>889</v>
      </c>
      <c r="G548" s="31"/>
      <c r="H548" s="31"/>
      <c r="I548" s="85"/>
      <c r="J548" s="31"/>
      <c r="K548" s="31"/>
      <c r="L548" s="32"/>
      <c r="M548" s="161"/>
      <c r="N548" s="162"/>
      <c r="O548" s="52"/>
      <c r="P548" s="52"/>
      <c r="Q548" s="52"/>
      <c r="R548" s="52"/>
      <c r="S548" s="52"/>
      <c r="T548" s="53"/>
      <c r="U548" s="31"/>
      <c r="V548" s="31"/>
      <c r="W548" s="31"/>
      <c r="X548" s="31"/>
      <c r="Y548" s="31"/>
      <c r="Z548" s="31"/>
      <c r="AA548" s="31"/>
      <c r="AB548" s="31"/>
      <c r="AC548" s="31"/>
      <c r="AD548" s="31"/>
      <c r="AE548" s="31"/>
      <c r="AT548" s="16" t="s">
        <v>154</v>
      </c>
      <c r="AU548" s="16" t="s">
        <v>160</v>
      </c>
    </row>
    <row r="549" spans="1:65" s="12" customFormat="1" ht="20.85" customHeight="1" x14ac:dyDescent="0.25">
      <c r="B549" s="132"/>
      <c r="D549" s="133" t="s">
        <v>70</v>
      </c>
      <c r="E549" s="143" t="s">
        <v>746</v>
      </c>
      <c r="F549" s="143" t="s">
        <v>747</v>
      </c>
      <c r="I549" s="135"/>
      <c r="J549" s="144">
        <f>BK549</f>
        <v>0</v>
      </c>
      <c r="L549" s="132"/>
      <c r="M549" s="137"/>
      <c r="N549" s="138"/>
      <c r="O549" s="138"/>
      <c r="P549" s="139">
        <f>SUM(P550:P552)</f>
        <v>0</v>
      </c>
      <c r="Q549" s="138"/>
      <c r="R549" s="139">
        <f>SUM(R550:R552)</f>
        <v>0</v>
      </c>
      <c r="S549" s="138"/>
      <c r="T549" s="140">
        <f>SUM(T550:T552)</f>
        <v>0</v>
      </c>
      <c r="AR549" s="133" t="s">
        <v>78</v>
      </c>
      <c r="AT549" s="141" t="s">
        <v>70</v>
      </c>
      <c r="AU549" s="141" t="s">
        <v>78</v>
      </c>
      <c r="AY549" s="133" t="s">
        <v>143</v>
      </c>
      <c r="BK549" s="142">
        <f>SUM(BK550:BK552)</f>
        <v>0</v>
      </c>
    </row>
    <row r="550" spans="1:65" s="2" customFormat="1" ht="16.5" customHeight="1" x14ac:dyDescent="0.2">
      <c r="A550" s="31"/>
      <c r="B550" s="145"/>
      <c r="C550" s="146" t="s">
        <v>967</v>
      </c>
      <c r="D550" s="146" t="s">
        <v>145</v>
      </c>
      <c r="E550" s="147" t="s">
        <v>968</v>
      </c>
      <c r="F550" s="148" t="s">
        <v>969</v>
      </c>
      <c r="G550" s="149" t="s">
        <v>196</v>
      </c>
      <c r="H550" s="150">
        <v>0.57699999999999996</v>
      </c>
      <c r="I550" s="151"/>
      <c r="J550" s="152">
        <f>ROUND(I550*H550,2)</f>
        <v>0</v>
      </c>
      <c r="K550" s="148" t="s">
        <v>149</v>
      </c>
      <c r="L550" s="32"/>
      <c r="M550" s="153" t="s">
        <v>3</v>
      </c>
      <c r="N550" s="154" t="s">
        <v>42</v>
      </c>
      <c r="O550" s="52"/>
      <c r="P550" s="155">
        <f>O550*H550</f>
        <v>0</v>
      </c>
      <c r="Q550" s="155">
        <v>0</v>
      </c>
      <c r="R550" s="155">
        <f>Q550*H550</f>
        <v>0</v>
      </c>
      <c r="S550" s="155">
        <v>0</v>
      </c>
      <c r="T550" s="156">
        <f>S550*H550</f>
        <v>0</v>
      </c>
      <c r="U550" s="31"/>
      <c r="V550" s="31"/>
      <c r="W550" s="31"/>
      <c r="X550" s="31"/>
      <c r="Y550" s="31"/>
      <c r="Z550" s="31"/>
      <c r="AA550" s="31"/>
      <c r="AB550" s="31"/>
      <c r="AC550" s="31"/>
      <c r="AD550" s="31"/>
      <c r="AE550" s="31"/>
      <c r="AR550" s="157" t="s">
        <v>238</v>
      </c>
      <c r="AT550" s="157" t="s">
        <v>145</v>
      </c>
      <c r="AU550" s="157" t="s">
        <v>160</v>
      </c>
      <c r="AY550" s="16" t="s">
        <v>143</v>
      </c>
      <c r="BE550" s="158">
        <f>IF(N550="základní",J550,0)</f>
        <v>0</v>
      </c>
      <c r="BF550" s="158">
        <f>IF(N550="snížená",J550,0)</f>
        <v>0</v>
      </c>
      <c r="BG550" s="158">
        <f>IF(N550="zákl. přenesená",J550,0)</f>
        <v>0</v>
      </c>
      <c r="BH550" s="158">
        <f>IF(N550="sníž. přenesená",J550,0)</f>
        <v>0</v>
      </c>
      <c r="BI550" s="158">
        <f>IF(N550="nulová",J550,0)</f>
        <v>0</v>
      </c>
      <c r="BJ550" s="16" t="s">
        <v>76</v>
      </c>
      <c r="BK550" s="158">
        <f>ROUND(I550*H550,2)</f>
        <v>0</v>
      </c>
      <c r="BL550" s="16" t="s">
        <v>238</v>
      </c>
      <c r="BM550" s="157" t="s">
        <v>970</v>
      </c>
    </row>
    <row r="551" spans="1:65" s="2" customFormat="1" ht="19.2" x14ac:dyDescent="0.2">
      <c r="A551" s="31"/>
      <c r="B551" s="32"/>
      <c r="C551" s="31"/>
      <c r="D551" s="159" t="s">
        <v>152</v>
      </c>
      <c r="E551" s="31"/>
      <c r="F551" s="160" t="s">
        <v>971</v>
      </c>
      <c r="G551" s="31"/>
      <c r="H551" s="31"/>
      <c r="I551" s="85"/>
      <c r="J551" s="31"/>
      <c r="K551" s="31"/>
      <c r="L551" s="32"/>
      <c r="M551" s="161"/>
      <c r="N551" s="162"/>
      <c r="O551" s="52"/>
      <c r="P551" s="52"/>
      <c r="Q551" s="52"/>
      <c r="R551" s="52"/>
      <c r="S551" s="52"/>
      <c r="T551" s="53"/>
      <c r="U551" s="31"/>
      <c r="V551" s="31"/>
      <c r="W551" s="31"/>
      <c r="X551" s="31"/>
      <c r="Y551" s="31"/>
      <c r="Z551" s="31"/>
      <c r="AA551" s="31"/>
      <c r="AB551" s="31"/>
      <c r="AC551" s="31"/>
      <c r="AD551" s="31"/>
      <c r="AE551" s="31"/>
      <c r="AT551" s="16" t="s">
        <v>152</v>
      </c>
      <c r="AU551" s="16" t="s">
        <v>160</v>
      </c>
    </row>
    <row r="552" spans="1:65" s="2" customFormat="1" ht="86.4" x14ac:dyDescent="0.2">
      <c r="A552" s="31"/>
      <c r="B552" s="32"/>
      <c r="C552" s="31"/>
      <c r="D552" s="159" t="s">
        <v>154</v>
      </c>
      <c r="E552" s="31"/>
      <c r="F552" s="163" t="s">
        <v>972</v>
      </c>
      <c r="G552" s="31"/>
      <c r="H552" s="31"/>
      <c r="I552" s="85"/>
      <c r="J552" s="31"/>
      <c r="K552" s="31"/>
      <c r="L552" s="32"/>
      <c r="M552" s="161"/>
      <c r="N552" s="162"/>
      <c r="O552" s="52"/>
      <c r="P552" s="52"/>
      <c r="Q552" s="52"/>
      <c r="R552" s="52"/>
      <c r="S552" s="52"/>
      <c r="T552" s="53"/>
      <c r="U552" s="31"/>
      <c r="V552" s="31"/>
      <c r="W552" s="31"/>
      <c r="X552" s="31"/>
      <c r="Y552" s="31"/>
      <c r="Z552" s="31"/>
      <c r="AA552" s="31"/>
      <c r="AB552" s="31"/>
      <c r="AC552" s="31"/>
      <c r="AD552" s="31"/>
      <c r="AE552" s="31"/>
      <c r="AT552" s="16" t="s">
        <v>154</v>
      </c>
      <c r="AU552" s="16" t="s">
        <v>160</v>
      </c>
    </row>
    <row r="553" spans="1:65" s="12" customFormat="1" ht="20.85" customHeight="1" x14ac:dyDescent="0.25">
      <c r="B553" s="132"/>
      <c r="D553" s="133" t="s">
        <v>70</v>
      </c>
      <c r="E553" s="143" t="s">
        <v>793</v>
      </c>
      <c r="F553" s="143" t="s">
        <v>794</v>
      </c>
      <c r="I553" s="135"/>
      <c r="J553" s="144">
        <f>BK553</f>
        <v>0</v>
      </c>
      <c r="L553" s="132"/>
      <c r="M553" s="137"/>
      <c r="N553" s="138"/>
      <c r="O553" s="138"/>
      <c r="P553" s="139">
        <f>SUM(P554:P556)</f>
        <v>0</v>
      </c>
      <c r="Q553" s="138"/>
      <c r="R553" s="139">
        <f>SUM(R554:R556)</f>
        <v>0</v>
      </c>
      <c r="S553" s="138"/>
      <c r="T553" s="140">
        <f>SUM(T554:T556)</f>
        <v>0</v>
      </c>
      <c r="AR553" s="133" t="s">
        <v>78</v>
      </c>
      <c r="AT553" s="141" t="s">
        <v>70</v>
      </c>
      <c r="AU553" s="141" t="s">
        <v>78</v>
      </c>
      <c r="AY553" s="133" t="s">
        <v>143</v>
      </c>
      <c r="BK553" s="142">
        <f>SUM(BK554:BK556)</f>
        <v>0</v>
      </c>
    </row>
    <row r="554" spans="1:65" s="2" customFormat="1" ht="16.5" customHeight="1" x14ac:dyDescent="0.2">
      <c r="A554" s="31"/>
      <c r="B554" s="145"/>
      <c r="C554" s="146" t="s">
        <v>973</v>
      </c>
      <c r="D554" s="146" t="s">
        <v>145</v>
      </c>
      <c r="E554" s="147" t="s">
        <v>974</v>
      </c>
      <c r="F554" s="148" t="s">
        <v>975</v>
      </c>
      <c r="G554" s="149" t="s">
        <v>196</v>
      </c>
      <c r="H554" s="150">
        <v>0.55700000000000005</v>
      </c>
      <c r="I554" s="151"/>
      <c r="J554" s="152">
        <f>ROUND(I554*H554,2)</f>
        <v>0</v>
      </c>
      <c r="K554" s="148" t="s">
        <v>149</v>
      </c>
      <c r="L554" s="32"/>
      <c r="M554" s="153" t="s">
        <v>3</v>
      </c>
      <c r="N554" s="154" t="s">
        <v>42</v>
      </c>
      <c r="O554" s="52"/>
      <c r="P554" s="155">
        <f>O554*H554</f>
        <v>0</v>
      </c>
      <c r="Q554" s="155">
        <v>0</v>
      </c>
      <c r="R554" s="155">
        <f>Q554*H554</f>
        <v>0</v>
      </c>
      <c r="S554" s="155">
        <v>0</v>
      </c>
      <c r="T554" s="156">
        <f>S554*H554</f>
        <v>0</v>
      </c>
      <c r="U554" s="31"/>
      <c r="V554" s="31"/>
      <c r="W554" s="31"/>
      <c r="X554" s="31"/>
      <c r="Y554" s="31"/>
      <c r="Z554" s="31"/>
      <c r="AA554" s="31"/>
      <c r="AB554" s="31"/>
      <c r="AC554" s="31"/>
      <c r="AD554" s="31"/>
      <c r="AE554" s="31"/>
      <c r="AR554" s="157" t="s">
        <v>238</v>
      </c>
      <c r="AT554" s="157" t="s">
        <v>145</v>
      </c>
      <c r="AU554" s="157" t="s">
        <v>160</v>
      </c>
      <c r="AY554" s="16" t="s">
        <v>143</v>
      </c>
      <c r="BE554" s="158">
        <f>IF(N554="základní",J554,0)</f>
        <v>0</v>
      </c>
      <c r="BF554" s="158">
        <f>IF(N554="snížená",J554,0)</f>
        <v>0</v>
      </c>
      <c r="BG554" s="158">
        <f>IF(N554="zákl. přenesená",J554,0)</f>
        <v>0</v>
      </c>
      <c r="BH554" s="158">
        <f>IF(N554="sníž. přenesená",J554,0)</f>
        <v>0</v>
      </c>
      <c r="BI554" s="158">
        <f>IF(N554="nulová",J554,0)</f>
        <v>0</v>
      </c>
      <c r="BJ554" s="16" t="s">
        <v>76</v>
      </c>
      <c r="BK554" s="158">
        <f>ROUND(I554*H554,2)</f>
        <v>0</v>
      </c>
      <c r="BL554" s="16" t="s">
        <v>238</v>
      </c>
      <c r="BM554" s="157" t="s">
        <v>976</v>
      </c>
    </row>
    <row r="555" spans="1:65" s="2" customFormat="1" ht="19.2" x14ac:dyDescent="0.2">
      <c r="A555" s="31"/>
      <c r="B555" s="32"/>
      <c r="C555" s="31"/>
      <c r="D555" s="159" t="s">
        <v>152</v>
      </c>
      <c r="E555" s="31"/>
      <c r="F555" s="160" t="s">
        <v>977</v>
      </c>
      <c r="G555" s="31"/>
      <c r="H555" s="31"/>
      <c r="I555" s="85"/>
      <c r="J555" s="31"/>
      <c r="K555" s="31"/>
      <c r="L555" s="32"/>
      <c r="M555" s="161"/>
      <c r="N555" s="162"/>
      <c r="O555" s="52"/>
      <c r="P555" s="52"/>
      <c r="Q555" s="52"/>
      <c r="R555" s="52"/>
      <c r="S555" s="52"/>
      <c r="T555" s="53"/>
      <c r="U555" s="31"/>
      <c r="V555" s="31"/>
      <c r="W555" s="31"/>
      <c r="X555" s="31"/>
      <c r="Y555" s="31"/>
      <c r="Z555" s="31"/>
      <c r="AA555" s="31"/>
      <c r="AB555" s="31"/>
      <c r="AC555" s="31"/>
      <c r="AD555" s="31"/>
      <c r="AE555" s="31"/>
      <c r="AT555" s="16" t="s">
        <v>152</v>
      </c>
      <c r="AU555" s="16" t="s">
        <v>160</v>
      </c>
    </row>
    <row r="556" spans="1:65" s="2" customFormat="1" ht="86.4" x14ac:dyDescent="0.2">
      <c r="A556" s="31"/>
      <c r="B556" s="32"/>
      <c r="C556" s="31"/>
      <c r="D556" s="159" t="s">
        <v>154</v>
      </c>
      <c r="E556" s="31"/>
      <c r="F556" s="163" t="s">
        <v>889</v>
      </c>
      <c r="G556" s="31"/>
      <c r="H556" s="31"/>
      <c r="I556" s="85"/>
      <c r="J556" s="31"/>
      <c r="K556" s="31"/>
      <c r="L556" s="32"/>
      <c r="M556" s="161"/>
      <c r="N556" s="162"/>
      <c r="O556" s="52"/>
      <c r="P556" s="52"/>
      <c r="Q556" s="52"/>
      <c r="R556" s="52"/>
      <c r="S556" s="52"/>
      <c r="T556" s="53"/>
      <c r="U556" s="31"/>
      <c r="V556" s="31"/>
      <c r="W556" s="31"/>
      <c r="X556" s="31"/>
      <c r="Y556" s="31"/>
      <c r="Z556" s="31"/>
      <c r="AA556" s="31"/>
      <c r="AB556" s="31"/>
      <c r="AC556" s="31"/>
      <c r="AD556" s="31"/>
      <c r="AE556" s="31"/>
      <c r="AT556" s="16" t="s">
        <v>154</v>
      </c>
      <c r="AU556" s="16" t="s">
        <v>160</v>
      </c>
    </row>
    <row r="557" spans="1:65" s="12" customFormat="1" ht="20.85" customHeight="1" x14ac:dyDescent="0.25">
      <c r="B557" s="132"/>
      <c r="D557" s="133" t="s">
        <v>70</v>
      </c>
      <c r="E557" s="143" t="s">
        <v>808</v>
      </c>
      <c r="F557" s="143" t="s">
        <v>809</v>
      </c>
      <c r="I557" s="135"/>
      <c r="J557" s="144">
        <f>BK557</f>
        <v>0</v>
      </c>
      <c r="L557" s="132"/>
      <c r="M557" s="137"/>
      <c r="N557" s="138"/>
      <c r="O557" s="138"/>
      <c r="P557" s="139">
        <f>SUM(P558:P560)</f>
        <v>0</v>
      </c>
      <c r="Q557" s="138"/>
      <c r="R557" s="139">
        <f>SUM(R558:R560)</f>
        <v>0</v>
      </c>
      <c r="S557" s="138"/>
      <c r="T557" s="140">
        <f>SUM(T558:T560)</f>
        <v>0</v>
      </c>
      <c r="AR557" s="133" t="s">
        <v>78</v>
      </c>
      <c r="AT557" s="141" t="s">
        <v>70</v>
      </c>
      <c r="AU557" s="141" t="s">
        <v>78</v>
      </c>
      <c r="AY557" s="133" t="s">
        <v>143</v>
      </c>
      <c r="BK557" s="142">
        <f>SUM(BK558:BK560)</f>
        <v>0</v>
      </c>
    </row>
    <row r="558" spans="1:65" s="2" customFormat="1" ht="16.5" customHeight="1" x14ac:dyDescent="0.2">
      <c r="A558" s="31"/>
      <c r="B558" s="145"/>
      <c r="C558" s="146" t="s">
        <v>978</v>
      </c>
      <c r="D558" s="146" t="s">
        <v>145</v>
      </c>
      <c r="E558" s="147" t="s">
        <v>979</v>
      </c>
      <c r="F558" s="148" t="s">
        <v>980</v>
      </c>
      <c r="G558" s="149" t="s">
        <v>196</v>
      </c>
      <c r="H558" s="150">
        <v>4.3289999999999997</v>
      </c>
      <c r="I558" s="151"/>
      <c r="J558" s="152">
        <f>ROUND(I558*H558,2)</f>
        <v>0</v>
      </c>
      <c r="K558" s="148" t="s">
        <v>149</v>
      </c>
      <c r="L558" s="32"/>
      <c r="M558" s="153" t="s">
        <v>3</v>
      </c>
      <c r="N558" s="154" t="s">
        <v>42</v>
      </c>
      <c r="O558" s="52"/>
      <c r="P558" s="155">
        <f>O558*H558</f>
        <v>0</v>
      </c>
      <c r="Q558" s="155">
        <v>0</v>
      </c>
      <c r="R558" s="155">
        <f>Q558*H558</f>
        <v>0</v>
      </c>
      <c r="S558" s="155">
        <v>0</v>
      </c>
      <c r="T558" s="156">
        <f>S558*H558</f>
        <v>0</v>
      </c>
      <c r="U558" s="31"/>
      <c r="V558" s="31"/>
      <c r="W558" s="31"/>
      <c r="X558" s="31"/>
      <c r="Y558" s="31"/>
      <c r="Z558" s="31"/>
      <c r="AA558" s="31"/>
      <c r="AB558" s="31"/>
      <c r="AC558" s="31"/>
      <c r="AD558" s="31"/>
      <c r="AE558" s="31"/>
      <c r="AR558" s="157" t="s">
        <v>238</v>
      </c>
      <c r="AT558" s="157" t="s">
        <v>145</v>
      </c>
      <c r="AU558" s="157" t="s">
        <v>160</v>
      </c>
      <c r="AY558" s="16" t="s">
        <v>143</v>
      </c>
      <c r="BE558" s="158">
        <f>IF(N558="základní",J558,0)</f>
        <v>0</v>
      </c>
      <c r="BF558" s="158">
        <f>IF(N558="snížená",J558,0)</f>
        <v>0</v>
      </c>
      <c r="BG558" s="158">
        <f>IF(N558="zákl. přenesená",J558,0)</f>
        <v>0</v>
      </c>
      <c r="BH558" s="158">
        <f>IF(N558="sníž. přenesená",J558,0)</f>
        <v>0</v>
      </c>
      <c r="BI558" s="158">
        <f>IF(N558="nulová",J558,0)</f>
        <v>0</v>
      </c>
      <c r="BJ558" s="16" t="s">
        <v>76</v>
      </c>
      <c r="BK558" s="158">
        <f>ROUND(I558*H558,2)</f>
        <v>0</v>
      </c>
      <c r="BL558" s="16" t="s">
        <v>238</v>
      </c>
      <c r="BM558" s="157" t="s">
        <v>981</v>
      </c>
    </row>
    <row r="559" spans="1:65" s="2" customFormat="1" ht="19.2" x14ac:dyDescent="0.2">
      <c r="A559" s="31"/>
      <c r="B559" s="32"/>
      <c r="C559" s="31"/>
      <c r="D559" s="159" t="s">
        <v>152</v>
      </c>
      <c r="E559" s="31"/>
      <c r="F559" s="160" t="s">
        <v>982</v>
      </c>
      <c r="G559" s="31"/>
      <c r="H559" s="31"/>
      <c r="I559" s="85"/>
      <c r="J559" s="31"/>
      <c r="K559" s="31"/>
      <c r="L559" s="32"/>
      <c r="M559" s="161"/>
      <c r="N559" s="162"/>
      <c r="O559" s="52"/>
      <c r="P559" s="52"/>
      <c r="Q559" s="52"/>
      <c r="R559" s="52"/>
      <c r="S559" s="52"/>
      <c r="T559" s="53"/>
      <c r="U559" s="31"/>
      <c r="V559" s="31"/>
      <c r="W559" s="31"/>
      <c r="X559" s="31"/>
      <c r="Y559" s="31"/>
      <c r="Z559" s="31"/>
      <c r="AA559" s="31"/>
      <c r="AB559" s="31"/>
      <c r="AC559" s="31"/>
      <c r="AD559" s="31"/>
      <c r="AE559" s="31"/>
      <c r="AT559" s="16" t="s">
        <v>152</v>
      </c>
      <c r="AU559" s="16" t="s">
        <v>160</v>
      </c>
    </row>
    <row r="560" spans="1:65" s="2" customFormat="1" ht="86.4" x14ac:dyDescent="0.2">
      <c r="A560" s="31"/>
      <c r="B560" s="32"/>
      <c r="C560" s="31"/>
      <c r="D560" s="159" t="s">
        <v>154</v>
      </c>
      <c r="E560" s="31"/>
      <c r="F560" s="163" t="s">
        <v>983</v>
      </c>
      <c r="G560" s="31"/>
      <c r="H560" s="31"/>
      <c r="I560" s="85"/>
      <c r="J560" s="31"/>
      <c r="K560" s="31"/>
      <c r="L560" s="32"/>
      <c r="M560" s="182"/>
      <c r="N560" s="183"/>
      <c r="O560" s="184"/>
      <c r="P560" s="184"/>
      <c r="Q560" s="184"/>
      <c r="R560" s="184"/>
      <c r="S560" s="184"/>
      <c r="T560" s="185"/>
      <c r="U560" s="31"/>
      <c r="V560" s="31"/>
      <c r="W560" s="31"/>
      <c r="X560" s="31"/>
      <c r="Y560" s="31"/>
      <c r="Z560" s="31"/>
      <c r="AA560" s="31"/>
      <c r="AB560" s="31"/>
      <c r="AC560" s="31"/>
      <c r="AD560" s="31"/>
      <c r="AE560" s="31"/>
      <c r="AT560" s="16" t="s">
        <v>154</v>
      </c>
      <c r="AU560" s="16" t="s">
        <v>160</v>
      </c>
    </row>
    <row r="561" spans="1:31" s="2" customFormat="1" ht="6.9" customHeight="1" x14ac:dyDescent="0.2">
      <c r="A561" s="31"/>
      <c r="B561" s="41"/>
      <c r="C561" s="42"/>
      <c r="D561" s="42"/>
      <c r="E561" s="42"/>
      <c r="F561" s="42"/>
      <c r="G561" s="42"/>
      <c r="H561" s="42"/>
      <c r="I561" s="105"/>
      <c r="J561" s="42"/>
      <c r="K561" s="42"/>
      <c r="L561" s="32"/>
      <c r="M561" s="31"/>
      <c r="O561" s="31"/>
      <c r="P561" s="31"/>
      <c r="Q561" s="31"/>
      <c r="R561" s="31"/>
      <c r="S561" s="31"/>
      <c r="T561" s="31"/>
      <c r="U561" s="31"/>
      <c r="V561" s="31"/>
      <c r="W561" s="31"/>
      <c r="X561" s="31"/>
      <c r="Y561" s="31"/>
      <c r="Z561" s="31"/>
      <c r="AA561" s="31"/>
      <c r="AB561" s="31"/>
      <c r="AC561" s="31"/>
      <c r="AD561" s="31"/>
      <c r="AE561" s="31"/>
    </row>
  </sheetData>
  <autoFilter ref="C116:K560"/>
  <mergeCells count="6">
    <mergeCell ref="E109:H109"/>
    <mergeCell ref="L2:V2"/>
    <mergeCell ref="E7:H7"/>
    <mergeCell ref="E16:H16"/>
    <mergeCell ref="E25:H25"/>
    <mergeCell ref="E46:H46"/>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8"/>
  <sheetViews>
    <sheetView showGridLines="0" zoomScale="110" zoomScaleNormal="110" workbookViewId="0"/>
  </sheetViews>
  <sheetFormatPr defaultRowHeight="10.199999999999999" x14ac:dyDescent="0.2"/>
  <cols>
    <col min="1" max="1" width="8.28515625" style="186" customWidth="1"/>
    <col min="2" max="2" width="1.7109375" style="186" customWidth="1"/>
    <col min="3" max="4" width="5" style="186" customWidth="1"/>
    <col min="5" max="5" width="11.7109375" style="186" customWidth="1"/>
    <col min="6" max="6" width="9.140625" style="186" customWidth="1"/>
    <col min="7" max="7" width="5" style="186" customWidth="1"/>
    <col min="8" max="8" width="77.85546875" style="186" customWidth="1"/>
    <col min="9" max="10" width="20" style="186" customWidth="1"/>
    <col min="11" max="11" width="1.7109375" style="186" customWidth="1"/>
  </cols>
  <sheetData>
    <row r="1" spans="2:11" s="1" customFormat="1" ht="37.5" customHeight="1" x14ac:dyDescent="0.2"/>
    <row r="2" spans="2:11" s="1" customFormat="1" ht="7.5" customHeight="1" x14ac:dyDescent="0.2">
      <c r="B2" s="187"/>
      <c r="C2" s="188"/>
      <c r="D2" s="188"/>
      <c r="E2" s="188"/>
      <c r="F2" s="188"/>
      <c r="G2" s="188"/>
      <c r="H2" s="188"/>
      <c r="I2" s="188"/>
      <c r="J2" s="188"/>
      <c r="K2" s="189"/>
    </row>
    <row r="3" spans="2:11" s="14" customFormat="1" ht="45" customHeight="1" x14ac:dyDescent="0.2">
      <c r="B3" s="190"/>
      <c r="C3" s="305" t="s">
        <v>984</v>
      </c>
      <c r="D3" s="305"/>
      <c r="E3" s="305"/>
      <c r="F3" s="305"/>
      <c r="G3" s="305"/>
      <c r="H3" s="305"/>
      <c r="I3" s="305"/>
      <c r="J3" s="305"/>
      <c r="K3" s="191"/>
    </row>
    <row r="4" spans="2:11" s="1" customFormat="1" ht="25.5" customHeight="1" x14ac:dyDescent="0.3">
      <c r="B4" s="192"/>
      <c r="C4" s="310" t="s">
        <v>985</v>
      </c>
      <c r="D4" s="310"/>
      <c r="E4" s="310"/>
      <c r="F4" s="310"/>
      <c r="G4" s="310"/>
      <c r="H4" s="310"/>
      <c r="I4" s="310"/>
      <c r="J4" s="310"/>
      <c r="K4" s="193"/>
    </row>
    <row r="5" spans="2:11" s="1" customFormat="1" ht="5.25" customHeight="1" x14ac:dyDescent="0.2">
      <c r="B5" s="192"/>
      <c r="C5" s="194"/>
      <c r="D5" s="194"/>
      <c r="E5" s="194"/>
      <c r="F5" s="194"/>
      <c r="G5" s="194"/>
      <c r="H5" s="194"/>
      <c r="I5" s="194"/>
      <c r="J5" s="194"/>
      <c r="K5" s="193"/>
    </row>
    <row r="6" spans="2:11" s="1" customFormat="1" ht="15" customHeight="1" x14ac:dyDescent="0.2">
      <c r="B6" s="192"/>
      <c r="C6" s="309" t="s">
        <v>986</v>
      </c>
      <c r="D6" s="309"/>
      <c r="E6" s="309"/>
      <c r="F6" s="309"/>
      <c r="G6" s="309"/>
      <c r="H6" s="309"/>
      <c r="I6" s="309"/>
      <c r="J6" s="309"/>
      <c r="K6" s="193"/>
    </row>
    <row r="7" spans="2:11" s="1" customFormat="1" ht="15" customHeight="1" x14ac:dyDescent="0.2">
      <c r="B7" s="196"/>
      <c r="C7" s="309" t="s">
        <v>987</v>
      </c>
      <c r="D7" s="309"/>
      <c r="E7" s="309"/>
      <c r="F7" s="309"/>
      <c r="G7" s="309"/>
      <c r="H7" s="309"/>
      <c r="I7" s="309"/>
      <c r="J7" s="309"/>
      <c r="K7" s="193"/>
    </row>
    <row r="8" spans="2:11" s="1" customFormat="1" ht="12.75" customHeight="1" x14ac:dyDescent="0.2">
      <c r="B8" s="196"/>
      <c r="C8" s="195"/>
      <c r="D8" s="195"/>
      <c r="E8" s="195"/>
      <c r="F8" s="195"/>
      <c r="G8" s="195"/>
      <c r="H8" s="195"/>
      <c r="I8" s="195"/>
      <c r="J8" s="195"/>
      <c r="K8" s="193"/>
    </row>
    <row r="9" spans="2:11" s="1" customFormat="1" ht="15" customHeight="1" x14ac:dyDescent="0.2">
      <c r="B9" s="196"/>
      <c r="C9" s="309" t="s">
        <v>988</v>
      </c>
      <c r="D9" s="309"/>
      <c r="E9" s="309"/>
      <c r="F9" s="309"/>
      <c r="G9" s="309"/>
      <c r="H9" s="309"/>
      <c r="I9" s="309"/>
      <c r="J9" s="309"/>
      <c r="K9" s="193"/>
    </row>
    <row r="10" spans="2:11" s="1" customFormat="1" ht="15" customHeight="1" x14ac:dyDescent="0.2">
      <c r="B10" s="196"/>
      <c r="C10" s="195"/>
      <c r="D10" s="309" t="s">
        <v>989</v>
      </c>
      <c r="E10" s="309"/>
      <c r="F10" s="309"/>
      <c r="G10" s="309"/>
      <c r="H10" s="309"/>
      <c r="I10" s="309"/>
      <c r="J10" s="309"/>
      <c r="K10" s="193"/>
    </row>
    <row r="11" spans="2:11" s="1" customFormat="1" ht="15" customHeight="1" x14ac:dyDescent="0.2">
      <c r="B11" s="196"/>
      <c r="C11" s="197"/>
      <c r="D11" s="309" t="s">
        <v>990</v>
      </c>
      <c r="E11" s="309"/>
      <c r="F11" s="309"/>
      <c r="G11" s="309"/>
      <c r="H11" s="309"/>
      <c r="I11" s="309"/>
      <c r="J11" s="309"/>
      <c r="K11" s="193"/>
    </row>
    <row r="12" spans="2:11" s="1" customFormat="1" ht="15" customHeight="1" x14ac:dyDescent="0.2">
      <c r="B12" s="196"/>
      <c r="C12" s="197"/>
      <c r="D12" s="195"/>
      <c r="E12" s="195"/>
      <c r="F12" s="195"/>
      <c r="G12" s="195"/>
      <c r="H12" s="195"/>
      <c r="I12" s="195"/>
      <c r="J12" s="195"/>
      <c r="K12" s="193"/>
    </row>
    <row r="13" spans="2:11" s="1" customFormat="1" ht="15" customHeight="1" x14ac:dyDescent="0.2">
      <c r="B13" s="196"/>
      <c r="C13" s="197"/>
      <c r="D13" s="198" t="s">
        <v>991</v>
      </c>
      <c r="E13" s="195"/>
      <c r="F13" s="195"/>
      <c r="G13" s="195"/>
      <c r="H13" s="195"/>
      <c r="I13" s="195"/>
      <c r="J13" s="195"/>
      <c r="K13" s="193"/>
    </row>
    <row r="14" spans="2:11" s="1" customFormat="1" ht="12.75" customHeight="1" x14ac:dyDescent="0.2">
      <c r="B14" s="196"/>
      <c r="C14" s="197"/>
      <c r="D14" s="197"/>
      <c r="E14" s="197"/>
      <c r="F14" s="197"/>
      <c r="G14" s="197"/>
      <c r="H14" s="197"/>
      <c r="I14" s="197"/>
      <c r="J14" s="197"/>
      <c r="K14" s="193"/>
    </row>
    <row r="15" spans="2:11" s="1" customFormat="1" ht="15" customHeight="1" x14ac:dyDescent="0.2">
      <c r="B15" s="196"/>
      <c r="C15" s="197"/>
      <c r="D15" s="309" t="s">
        <v>992</v>
      </c>
      <c r="E15" s="309"/>
      <c r="F15" s="309"/>
      <c r="G15" s="309"/>
      <c r="H15" s="309"/>
      <c r="I15" s="309"/>
      <c r="J15" s="309"/>
      <c r="K15" s="193"/>
    </row>
    <row r="16" spans="2:11" s="1" customFormat="1" ht="15" customHeight="1" x14ac:dyDescent="0.2">
      <c r="B16" s="196"/>
      <c r="C16" s="197"/>
      <c r="D16" s="309" t="s">
        <v>993</v>
      </c>
      <c r="E16" s="309"/>
      <c r="F16" s="309"/>
      <c r="G16" s="309"/>
      <c r="H16" s="309"/>
      <c r="I16" s="309"/>
      <c r="J16" s="309"/>
      <c r="K16" s="193"/>
    </row>
    <row r="17" spans="2:11" s="1" customFormat="1" ht="15" customHeight="1" x14ac:dyDescent="0.2">
      <c r="B17" s="196"/>
      <c r="C17" s="197"/>
      <c r="D17" s="309" t="s">
        <v>994</v>
      </c>
      <c r="E17" s="309"/>
      <c r="F17" s="309"/>
      <c r="G17" s="309"/>
      <c r="H17" s="309"/>
      <c r="I17" s="309"/>
      <c r="J17" s="309"/>
      <c r="K17" s="193"/>
    </row>
    <row r="18" spans="2:11" s="1" customFormat="1" ht="15" customHeight="1" x14ac:dyDescent="0.2">
      <c r="B18" s="196"/>
      <c r="C18" s="197"/>
      <c r="D18" s="197"/>
      <c r="E18" s="199" t="s">
        <v>75</v>
      </c>
      <c r="F18" s="309" t="s">
        <v>995</v>
      </c>
      <c r="G18" s="309"/>
      <c r="H18" s="309"/>
      <c r="I18" s="309"/>
      <c r="J18" s="309"/>
      <c r="K18" s="193"/>
    </row>
    <row r="19" spans="2:11" s="1" customFormat="1" ht="15" customHeight="1" x14ac:dyDescent="0.2">
      <c r="B19" s="196"/>
      <c r="C19" s="197"/>
      <c r="D19" s="197"/>
      <c r="E19" s="199" t="s">
        <v>996</v>
      </c>
      <c r="F19" s="309" t="s">
        <v>997</v>
      </c>
      <c r="G19" s="309"/>
      <c r="H19" s="309"/>
      <c r="I19" s="309"/>
      <c r="J19" s="309"/>
      <c r="K19" s="193"/>
    </row>
    <row r="20" spans="2:11" s="1" customFormat="1" ht="15" customHeight="1" x14ac:dyDescent="0.2">
      <c r="B20" s="196"/>
      <c r="C20" s="197"/>
      <c r="D20" s="197"/>
      <c r="E20" s="199" t="s">
        <v>998</v>
      </c>
      <c r="F20" s="309" t="s">
        <v>999</v>
      </c>
      <c r="G20" s="309"/>
      <c r="H20" s="309"/>
      <c r="I20" s="309"/>
      <c r="J20" s="309"/>
      <c r="K20" s="193"/>
    </row>
    <row r="21" spans="2:11" s="1" customFormat="1" ht="15" customHeight="1" x14ac:dyDescent="0.2">
      <c r="B21" s="196"/>
      <c r="C21" s="197"/>
      <c r="D21" s="197"/>
      <c r="E21" s="199" t="s">
        <v>1000</v>
      </c>
      <c r="F21" s="309" t="s">
        <v>1001</v>
      </c>
      <c r="G21" s="309"/>
      <c r="H21" s="309"/>
      <c r="I21" s="309"/>
      <c r="J21" s="309"/>
      <c r="K21" s="193"/>
    </row>
    <row r="22" spans="2:11" s="1" customFormat="1" ht="15" customHeight="1" x14ac:dyDescent="0.2">
      <c r="B22" s="196"/>
      <c r="C22" s="197"/>
      <c r="D22" s="197"/>
      <c r="E22" s="199" t="s">
        <v>1002</v>
      </c>
      <c r="F22" s="309" t="s">
        <v>1003</v>
      </c>
      <c r="G22" s="309"/>
      <c r="H22" s="309"/>
      <c r="I22" s="309"/>
      <c r="J22" s="309"/>
      <c r="K22" s="193"/>
    </row>
    <row r="23" spans="2:11" s="1" customFormat="1" ht="15" customHeight="1" x14ac:dyDescent="0.2">
      <c r="B23" s="196"/>
      <c r="C23" s="197"/>
      <c r="D23" s="197"/>
      <c r="E23" s="199" t="s">
        <v>1004</v>
      </c>
      <c r="F23" s="309" t="s">
        <v>1005</v>
      </c>
      <c r="G23" s="309"/>
      <c r="H23" s="309"/>
      <c r="I23" s="309"/>
      <c r="J23" s="309"/>
      <c r="K23" s="193"/>
    </row>
    <row r="24" spans="2:11" s="1" customFormat="1" ht="12.75" customHeight="1" x14ac:dyDescent="0.2">
      <c r="B24" s="196"/>
      <c r="C24" s="197"/>
      <c r="D24" s="197"/>
      <c r="E24" s="197"/>
      <c r="F24" s="197"/>
      <c r="G24" s="197"/>
      <c r="H24" s="197"/>
      <c r="I24" s="197"/>
      <c r="J24" s="197"/>
      <c r="K24" s="193"/>
    </row>
    <row r="25" spans="2:11" s="1" customFormat="1" ht="15" customHeight="1" x14ac:dyDescent="0.2">
      <c r="B25" s="196"/>
      <c r="C25" s="309" t="s">
        <v>1006</v>
      </c>
      <c r="D25" s="309"/>
      <c r="E25" s="309"/>
      <c r="F25" s="309"/>
      <c r="G25" s="309"/>
      <c r="H25" s="309"/>
      <c r="I25" s="309"/>
      <c r="J25" s="309"/>
      <c r="K25" s="193"/>
    </row>
    <row r="26" spans="2:11" s="1" customFormat="1" ht="15" customHeight="1" x14ac:dyDescent="0.2">
      <c r="B26" s="196"/>
      <c r="C26" s="309" t="s">
        <v>1007</v>
      </c>
      <c r="D26" s="309"/>
      <c r="E26" s="309"/>
      <c r="F26" s="309"/>
      <c r="G26" s="309"/>
      <c r="H26" s="309"/>
      <c r="I26" s="309"/>
      <c r="J26" s="309"/>
      <c r="K26" s="193"/>
    </row>
    <row r="27" spans="2:11" s="1" customFormat="1" ht="15" customHeight="1" x14ac:dyDescent="0.2">
      <c r="B27" s="196"/>
      <c r="C27" s="195"/>
      <c r="D27" s="309" t="s">
        <v>1008</v>
      </c>
      <c r="E27" s="309"/>
      <c r="F27" s="309"/>
      <c r="G27" s="309"/>
      <c r="H27" s="309"/>
      <c r="I27" s="309"/>
      <c r="J27" s="309"/>
      <c r="K27" s="193"/>
    </row>
    <row r="28" spans="2:11" s="1" customFormat="1" ht="15" customHeight="1" x14ac:dyDescent="0.2">
      <c r="B28" s="196"/>
      <c r="C28" s="197"/>
      <c r="D28" s="309" t="s">
        <v>1009</v>
      </c>
      <c r="E28" s="309"/>
      <c r="F28" s="309"/>
      <c r="G28" s="309"/>
      <c r="H28" s="309"/>
      <c r="I28" s="309"/>
      <c r="J28" s="309"/>
      <c r="K28" s="193"/>
    </row>
    <row r="29" spans="2:11" s="1" customFormat="1" ht="12.75" customHeight="1" x14ac:dyDescent="0.2">
      <c r="B29" s="196"/>
      <c r="C29" s="197"/>
      <c r="D29" s="197"/>
      <c r="E29" s="197"/>
      <c r="F29" s="197"/>
      <c r="G29" s="197"/>
      <c r="H29" s="197"/>
      <c r="I29" s="197"/>
      <c r="J29" s="197"/>
      <c r="K29" s="193"/>
    </row>
    <row r="30" spans="2:11" s="1" customFormat="1" ht="15" customHeight="1" x14ac:dyDescent="0.2">
      <c r="B30" s="196"/>
      <c r="C30" s="197"/>
      <c r="D30" s="309" t="s">
        <v>1010</v>
      </c>
      <c r="E30" s="309"/>
      <c r="F30" s="309"/>
      <c r="G30" s="309"/>
      <c r="H30" s="309"/>
      <c r="I30" s="309"/>
      <c r="J30" s="309"/>
      <c r="K30" s="193"/>
    </row>
    <row r="31" spans="2:11" s="1" customFormat="1" ht="15" customHeight="1" x14ac:dyDescent="0.2">
      <c r="B31" s="196"/>
      <c r="C31" s="197"/>
      <c r="D31" s="309" t="s">
        <v>1011</v>
      </c>
      <c r="E31" s="309"/>
      <c r="F31" s="309"/>
      <c r="G31" s="309"/>
      <c r="H31" s="309"/>
      <c r="I31" s="309"/>
      <c r="J31" s="309"/>
      <c r="K31" s="193"/>
    </row>
    <row r="32" spans="2:11" s="1" customFormat="1" ht="12.75" customHeight="1" x14ac:dyDescent="0.2">
      <c r="B32" s="196"/>
      <c r="C32" s="197"/>
      <c r="D32" s="197"/>
      <c r="E32" s="197"/>
      <c r="F32" s="197"/>
      <c r="G32" s="197"/>
      <c r="H32" s="197"/>
      <c r="I32" s="197"/>
      <c r="J32" s="197"/>
      <c r="K32" s="193"/>
    </row>
    <row r="33" spans="2:11" s="1" customFormat="1" ht="15" customHeight="1" x14ac:dyDescent="0.2">
      <c r="B33" s="196"/>
      <c r="C33" s="197"/>
      <c r="D33" s="309" t="s">
        <v>1012</v>
      </c>
      <c r="E33" s="309"/>
      <c r="F33" s="309"/>
      <c r="G33" s="309"/>
      <c r="H33" s="309"/>
      <c r="I33" s="309"/>
      <c r="J33" s="309"/>
      <c r="K33" s="193"/>
    </row>
    <row r="34" spans="2:11" s="1" customFormat="1" ht="15" customHeight="1" x14ac:dyDescent="0.2">
      <c r="B34" s="196"/>
      <c r="C34" s="197"/>
      <c r="D34" s="309" t="s">
        <v>1013</v>
      </c>
      <c r="E34" s="309"/>
      <c r="F34" s="309"/>
      <c r="G34" s="309"/>
      <c r="H34" s="309"/>
      <c r="I34" s="309"/>
      <c r="J34" s="309"/>
      <c r="K34" s="193"/>
    </row>
    <row r="35" spans="2:11" s="1" customFormat="1" ht="15" customHeight="1" x14ac:dyDescent="0.2">
      <c r="B35" s="196"/>
      <c r="C35" s="197"/>
      <c r="D35" s="309" t="s">
        <v>1014</v>
      </c>
      <c r="E35" s="309"/>
      <c r="F35" s="309"/>
      <c r="G35" s="309"/>
      <c r="H35" s="309"/>
      <c r="I35" s="309"/>
      <c r="J35" s="309"/>
      <c r="K35" s="193"/>
    </row>
    <row r="36" spans="2:11" s="1" customFormat="1" ht="15" customHeight="1" x14ac:dyDescent="0.2">
      <c r="B36" s="196"/>
      <c r="C36" s="197"/>
      <c r="D36" s="195"/>
      <c r="E36" s="198" t="s">
        <v>129</v>
      </c>
      <c r="F36" s="195"/>
      <c r="G36" s="309" t="s">
        <v>1015</v>
      </c>
      <c r="H36" s="309"/>
      <c r="I36" s="309"/>
      <c r="J36" s="309"/>
      <c r="K36" s="193"/>
    </row>
    <row r="37" spans="2:11" s="1" customFormat="1" ht="30.75" customHeight="1" x14ac:dyDescent="0.2">
      <c r="B37" s="196"/>
      <c r="C37" s="197"/>
      <c r="D37" s="195"/>
      <c r="E37" s="198" t="s">
        <v>1016</v>
      </c>
      <c r="F37" s="195"/>
      <c r="G37" s="309" t="s">
        <v>1017</v>
      </c>
      <c r="H37" s="309"/>
      <c r="I37" s="309"/>
      <c r="J37" s="309"/>
      <c r="K37" s="193"/>
    </row>
    <row r="38" spans="2:11" s="1" customFormat="1" ht="15" customHeight="1" x14ac:dyDescent="0.2">
      <c r="B38" s="196"/>
      <c r="C38" s="197"/>
      <c r="D38" s="195"/>
      <c r="E38" s="198" t="s">
        <v>52</v>
      </c>
      <c r="F38" s="195"/>
      <c r="G38" s="309" t="s">
        <v>1018</v>
      </c>
      <c r="H38" s="309"/>
      <c r="I38" s="309"/>
      <c r="J38" s="309"/>
      <c r="K38" s="193"/>
    </row>
    <row r="39" spans="2:11" s="1" customFormat="1" ht="15" customHeight="1" x14ac:dyDescent="0.2">
      <c r="B39" s="196"/>
      <c r="C39" s="197"/>
      <c r="D39" s="195"/>
      <c r="E39" s="198" t="s">
        <v>53</v>
      </c>
      <c r="F39" s="195"/>
      <c r="G39" s="309" t="s">
        <v>1019</v>
      </c>
      <c r="H39" s="309"/>
      <c r="I39" s="309"/>
      <c r="J39" s="309"/>
      <c r="K39" s="193"/>
    </row>
    <row r="40" spans="2:11" s="1" customFormat="1" ht="15" customHeight="1" x14ac:dyDescent="0.2">
      <c r="B40" s="196"/>
      <c r="C40" s="197"/>
      <c r="D40" s="195"/>
      <c r="E40" s="198" t="s">
        <v>130</v>
      </c>
      <c r="F40" s="195"/>
      <c r="G40" s="309" t="s">
        <v>1020</v>
      </c>
      <c r="H40" s="309"/>
      <c r="I40" s="309"/>
      <c r="J40" s="309"/>
      <c r="K40" s="193"/>
    </row>
    <row r="41" spans="2:11" s="1" customFormat="1" ht="15" customHeight="1" x14ac:dyDescent="0.2">
      <c r="B41" s="196"/>
      <c r="C41" s="197"/>
      <c r="D41" s="195"/>
      <c r="E41" s="198" t="s">
        <v>131</v>
      </c>
      <c r="F41" s="195"/>
      <c r="G41" s="309" t="s">
        <v>1021</v>
      </c>
      <c r="H41" s="309"/>
      <c r="I41" s="309"/>
      <c r="J41" s="309"/>
      <c r="K41" s="193"/>
    </row>
    <row r="42" spans="2:11" s="1" customFormat="1" ht="15" customHeight="1" x14ac:dyDescent="0.2">
      <c r="B42" s="196"/>
      <c r="C42" s="197"/>
      <c r="D42" s="195"/>
      <c r="E42" s="198" t="s">
        <v>1022</v>
      </c>
      <c r="F42" s="195"/>
      <c r="G42" s="309" t="s">
        <v>1023</v>
      </c>
      <c r="H42" s="309"/>
      <c r="I42" s="309"/>
      <c r="J42" s="309"/>
      <c r="K42" s="193"/>
    </row>
    <row r="43" spans="2:11" s="1" customFormat="1" ht="15" customHeight="1" x14ac:dyDescent="0.2">
      <c r="B43" s="196"/>
      <c r="C43" s="197"/>
      <c r="D43" s="195"/>
      <c r="E43" s="198"/>
      <c r="F43" s="195"/>
      <c r="G43" s="309" t="s">
        <v>1024</v>
      </c>
      <c r="H43" s="309"/>
      <c r="I43" s="309"/>
      <c r="J43" s="309"/>
      <c r="K43" s="193"/>
    </row>
    <row r="44" spans="2:11" s="1" customFormat="1" ht="15" customHeight="1" x14ac:dyDescent="0.2">
      <c r="B44" s="196"/>
      <c r="C44" s="197"/>
      <c r="D44" s="195"/>
      <c r="E44" s="198" t="s">
        <v>1025</v>
      </c>
      <c r="F44" s="195"/>
      <c r="G44" s="309" t="s">
        <v>1026</v>
      </c>
      <c r="H44" s="309"/>
      <c r="I44" s="309"/>
      <c r="J44" s="309"/>
      <c r="K44" s="193"/>
    </row>
    <row r="45" spans="2:11" s="1" customFormat="1" ht="15" customHeight="1" x14ac:dyDescent="0.2">
      <c r="B45" s="196"/>
      <c r="C45" s="197"/>
      <c r="D45" s="195"/>
      <c r="E45" s="198" t="s">
        <v>133</v>
      </c>
      <c r="F45" s="195"/>
      <c r="G45" s="309" t="s">
        <v>1027</v>
      </c>
      <c r="H45" s="309"/>
      <c r="I45" s="309"/>
      <c r="J45" s="309"/>
      <c r="K45" s="193"/>
    </row>
    <row r="46" spans="2:11" s="1" customFormat="1" ht="12.75" customHeight="1" x14ac:dyDescent="0.2">
      <c r="B46" s="196"/>
      <c r="C46" s="197"/>
      <c r="D46" s="195"/>
      <c r="E46" s="195"/>
      <c r="F46" s="195"/>
      <c r="G46" s="195"/>
      <c r="H46" s="195"/>
      <c r="I46" s="195"/>
      <c r="J46" s="195"/>
      <c r="K46" s="193"/>
    </row>
    <row r="47" spans="2:11" s="1" customFormat="1" ht="15" customHeight="1" x14ac:dyDescent="0.2">
      <c r="B47" s="196"/>
      <c r="C47" s="197"/>
      <c r="D47" s="309" t="s">
        <v>1028</v>
      </c>
      <c r="E47" s="309"/>
      <c r="F47" s="309"/>
      <c r="G47" s="309"/>
      <c r="H47" s="309"/>
      <c r="I47" s="309"/>
      <c r="J47" s="309"/>
      <c r="K47" s="193"/>
    </row>
    <row r="48" spans="2:11" s="1" customFormat="1" ht="15" customHeight="1" x14ac:dyDescent="0.2">
      <c r="B48" s="196"/>
      <c r="C48" s="197"/>
      <c r="D48" s="197"/>
      <c r="E48" s="309" t="s">
        <v>1029</v>
      </c>
      <c r="F48" s="309"/>
      <c r="G48" s="309"/>
      <c r="H48" s="309"/>
      <c r="I48" s="309"/>
      <c r="J48" s="309"/>
      <c r="K48" s="193"/>
    </row>
    <row r="49" spans="2:11" s="1" customFormat="1" ht="15" customHeight="1" x14ac:dyDescent="0.2">
      <c r="B49" s="196"/>
      <c r="C49" s="197"/>
      <c r="D49" s="197"/>
      <c r="E49" s="309" t="s">
        <v>1030</v>
      </c>
      <c r="F49" s="309"/>
      <c r="G49" s="309"/>
      <c r="H49" s="309"/>
      <c r="I49" s="309"/>
      <c r="J49" s="309"/>
      <c r="K49" s="193"/>
    </row>
    <row r="50" spans="2:11" s="1" customFormat="1" ht="15" customHeight="1" x14ac:dyDescent="0.2">
      <c r="B50" s="196"/>
      <c r="C50" s="197"/>
      <c r="D50" s="197"/>
      <c r="E50" s="309" t="s">
        <v>1031</v>
      </c>
      <c r="F50" s="309"/>
      <c r="G50" s="309"/>
      <c r="H50" s="309"/>
      <c r="I50" s="309"/>
      <c r="J50" s="309"/>
      <c r="K50" s="193"/>
    </row>
    <row r="51" spans="2:11" s="1" customFormat="1" ht="15" customHeight="1" x14ac:dyDescent="0.2">
      <c r="B51" s="196"/>
      <c r="C51" s="197"/>
      <c r="D51" s="309" t="s">
        <v>1032</v>
      </c>
      <c r="E51" s="309"/>
      <c r="F51" s="309"/>
      <c r="G51" s="309"/>
      <c r="H51" s="309"/>
      <c r="I51" s="309"/>
      <c r="J51" s="309"/>
      <c r="K51" s="193"/>
    </row>
    <row r="52" spans="2:11" s="1" customFormat="1" ht="25.5" customHeight="1" x14ac:dyDescent="0.3">
      <c r="B52" s="192"/>
      <c r="C52" s="310" t="s">
        <v>1033</v>
      </c>
      <c r="D52" s="310"/>
      <c r="E52" s="310"/>
      <c r="F52" s="310"/>
      <c r="G52" s="310"/>
      <c r="H52" s="310"/>
      <c r="I52" s="310"/>
      <c r="J52" s="310"/>
      <c r="K52" s="193"/>
    </row>
    <row r="53" spans="2:11" s="1" customFormat="1" ht="5.25" customHeight="1" x14ac:dyDescent="0.2">
      <c r="B53" s="192"/>
      <c r="C53" s="194"/>
      <c r="D53" s="194"/>
      <c r="E53" s="194"/>
      <c r="F53" s="194"/>
      <c r="G53" s="194"/>
      <c r="H53" s="194"/>
      <c r="I53" s="194"/>
      <c r="J53" s="194"/>
      <c r="K53" s="193"/>
    </row>
    <row r="54" spans="2:11" s="1" customFormat="1" ht="15" customHeight="1" x14ac:dyDescent="0.2">
      <c r="B54" s="192"/>
      <c r="C54" s="309" t="s">
        <v>1034</v>
      </c>
      <c r="D54" s="309"/>
      <c r="E54" s="309"/>
      <c r="F54" s="309"/>
      <c r="G54" s="309"/>
      <c r="H54" s="309"/>
      <c r="I54" s="309"/>
      <c r="J54" s="309"/>
      <c r="K54" s="193"/>
    </row>
    <row r="55" spans="2:11" s="1" customFormat="1" ht="15" customHeight="1" x14ac:dyDescent="0.2">
      <c r="B55" s="192"/>
      <c r="C55" s="309" t="s">
        <v>1035</v>
      </c>
      <c r="D55" s="309"/>
      <c r="E55" s="309"/>
      <c r="F55" s="309"/>
      <c r="G55" s="309"/>
      <c r="H55" s="309"/>
      <c r="I55" s="309"/>
      <c r="J55" s="309"/>
      <c r="K55" s="193"/>
    </row>
    <row r="56" spans="2:11" s="1" customFormat="1" ht="12.75" customHeight="1" x14ac:dyDescent="0.2">
      <c r="B56" s="192"/>
      <c r="C56" s="195"/>
      <c r="D56" s="195"/>
      <c r="E56" s="195"/>
      <c r="F56" s="195"/>
      <c r="G56" s="195"/>
      <c r="H56" s="195"/>
      <c r="I56" s="195"/>
      <c r="J56" s="195"/>
      <c r="K56" s="193"/>
    </row>
    <row r="57" spans="2:11" s="1" customFormat="1" ht="15" customHeight="1" x14ac:dyDescent="0.2">
      <c r="B57" s="192"/>
      <c r="C57" s="309" t="s">
        <v>1036</v>
      </c>
      <c r="D57" s="309"/>
      <c r="E57" s="309"/>
      <c r="F57" s="309"/>
      <c r="G57" s="309"/>
      <c r="H57" s="309"/>
      <c r="I57" s="309"/>
      <c r="J57" s="309"/>
      <c r="K57" s="193"/>
    </row>
    <row r="58" spans="2:11" s="1" customFormat="1" ht="15" customHeight="1" x14ac:dyDescent="0.2">
      <c r="B58" s="192"/>
      <c r="C58" s="197"/>
      <c r="D58" s="309" t="s">
        <v>1037</v>
      </c>
      <c r="E58" s="309"/>
      <c r="F58" s="309"/>
      <c r="G58" s="309"/>
      <c r="H58" s="309"/>
      <c r="I58" s="309"/>
      <c r="J58" s="309"/>
      <c r="K58" s="193"/>
    </row>
    <row r="59" spans="2:11" s="1" customFormat="1" ht="15" customHeight="1" x14ac:dyDescent="0.2">
      <c r="B59" s="192"/>
      <c r="C59" s="197"/>
      <c r="D59" s="309" t="s">
        <v>1038</v>
      </c>
      <c r="E59" s="309"/>
      <c r="F59" s="309"/>
      <c r="G59" s="309"/>
      <c r="H59" s="309"/>
      <c r="I59" s="309"/>
      <c r="J59" s="309"/>
      <c r="K59" s="193"/>
    </row>
    <row r="60" spans="2:11" s="1" customFormat="1" ht="15" customHeight="1" x14ac:dyDescent="0.2">
      <c r="B60" s="192"/>
      <c r="C60" s="197"/>
      <c r="D60" s="309" t="s">
        <v>1039</v>
      </c>
      <c r="E60" s="309"/>
      <c r="F60" s="309"/>
      <c r="G60" s="309"/>
      <c r="H60" s="309"/>
      <c r="I60" s="309"/>
      <c r="J60" s="309"/>
      <c r="K60" s="193"/>
    </row>
    <row r="61" spans="2:11" s="1" customFormat="1" ht="15" customHeight="1" x14ac:dyDescent="0.2">
      <c r="B61" s="192"/>
      <c r="C61" s="197"/>
      <c r="D61" s="309" t="s">
        <v>1040</v>
      </c>
      <c r="E61" s="309"/>
      <c r="F61" s="309"/>
      <c r="G61" s="309"/>
      <c r="H61" s="309"/>
      <c r="I61" s="309"/>
      <c r="J61" s="309"/>
      <c r="K61" s="193"/>
    </row>
    <row r="62" spans="2:11" s="1" customFormat="1" ht="15" customHeight="1" x14ac:dyDescent="0.2">
      <c r="B62" s="192"/>
      <c r="C62" s="197"/>
      <c r="D62" s="311" t="s">
        <v>1041</v>
      </c>
      <c r="E62" s="311"/>
      <c r="F62" s="311"/>
      <c r="G62" s="311"/>
      <c r="H62" s="311"/>
      <c r="I62" s="311"/>
      <c r="J62" s="311"/>
      <c r="K62" s="193"/>
    </row>
    <row r="63" spans="2:11" s="1" customFormat="1" ht="15" customHeight="1" x14ac:dyDescent="0.2">
      <c r="B63" s="192"/>
      <c r="C63" s="197"/>
      <c r="D63" s="309" t="s">
        <v>1042</v>
      </c>
      <c r="E63" s="309"/>
      <c r="F63" s="309"/>
      <c r="G63" s="309"/>
      <c r="H63" s="309"/>
      <c r="I63" s="309"/>
      <c r="J63" s="309"/>
      <c r="K63" s="193"/>
    </row>
    <row r="64" spans="2:11" s="1" customFormat="1" ht="12.75" customHeight="1" x14ac:dyDescent="0.2">
      <c r="B64" s="192"/>
      <c r="C64" s="197"/>
      <c r="D64" s="197"/>
      <c r="E64" s="200"/>
      <c r="F64" s="197"/>
      <c r="G64" s="197"/>
      <c r="H64" s="197"/>
      <c r="I64" s="197"/>
      <c r="J64" s="197"/>
      <c r="K64" s="193"/>
    </row>
    <row r="65" spans="2:11" s="1" customFormat="1" ht="15" customHeight="1" x14ac:dyDescent="0.2">
      <c r="B65" s="192"/>
      <c r="C65" s="197"/>
      <c r="D65" s="309" t="s">
        <v>1043</v>
      </c>
      <c r="E65" s="309"/>
      <c r="F65" s="309"/>
      <c r="G65" s="309"/>
      <c r="H65" s="309"/>
      <c r="I65" s="309"/>
      <c r="J65" s="309"/>
      <c r="K65" s="193"/>
    </row>
    <row r="66" spans="2:11" s="1" customFormat="1" ht="15" customHeight="1" x14ac:dyDescent="0.2">
      <c r="B66" s="192"/>
      <c r="C66" s="197"/>
      <c r="D66" s="311" t="s">
        <v>1044</v>
      </c>
      <c r="E66" s="311"/>
      <c r="F66" s="311"/>
      <c r="G66" s="311"/>
      <c r="H66" s="311"/>
      <c r="I66" s="311"/>
      <c r="J66" s="311"/>
      <c r="K66" s="193"/>
    </row>
    <row r="67" spans="2:11" s="1" customFormat="1" ht="15" customHeight="1" x14ac:dyDescent="0.2">
      <c r="B67" s="192"/>
      <c r="C67" s="197"/>
      <c r="D67" s="309" t="s">
        <v>1045</v>
      </c>
      <c r="E67" s="309"/>
      <c r="F67" s="309"/>
      <c r="G67" s="309"/>
      <c r="H67" s="309"/>
      <c r="I67" s="309"/>
      <c r="J67" s="309"/>
      <c r="K67" s="193"/>
    </row>
    <row r="68" spans="2:11" s="1" customFormat="1" ht="15" customHeight="1" x14ac:dyDescent="0.2">
      <c r="B68" s="192"/>
      <c r="C68" s="197"/>
      <c r="D68" s="309" t="s">
        <v>1046</v>
      </c>
      <c r="E68" s="309"/>
      <c r="F68" s="309"/>
      <c r="G68" s="309"/>
      <c r="H68" s="309"/>
      <c r="I68" s="309"/>
      <c r="J68" s="309"/>
      <c r="K68" s="193"/>
    </row>
    <row r="69" spans="2:11" s="1" customFormat="1" ht="15" customHeight="1" x14ac:dyDescent="0.2">
      <c r="B69" s="192"/>
      <c r="C69" s="197"/>
      <c r="D69" s="309" t="s">
        <v>1047</v>
      </c>
      <c r="E69" s="309"/>
      <c r="F69" s="309"/>
      <c r="G69" s="309"/>
      <c r="H69" s="309"/>
      <c r="I69" s="309"/>
      <c r="J69" s="309"/>
      <c r="K69" s="193"/>
    </row>
    <row r="70" spans="2:11" s="1" customFormat="1" ht="15" customHeight="1" x14ac:dyDescent="0.2">
      <c r="B70" s="192"/>
      <c r="C70" s="197"/>
      <c r="D70" s="309" t="s">
        <v>1048</v>
      </c>
      <c r="E70" s="309"/>
      <c r="F70" s="309"/>
      <c r="G70" s="309"/>
      <c r="H70" s="309"/>
      <c r="I70" s="309"/>
      <c r="J70" s="309"/>
      <c r="K70" s="193"/>
    </row>
    <row r="71" spans="2:11" s="1" customFormat="1" ht="12.75" customHeight="1" x14ac:dyDescent="0.2">
      <c r="B71" s="201"/>
      <c r="C71" s="202"/>
      <c r="D71" s="202"/>
      <c r="E71" s="202"/>
      <c r="F71" s="202"/>
      <c r="G71" s="202"/>
      <c r="H71" s="202"/>
      <c r="I71" s="202"/>
      <c r="J71" s="202"/>
      <c r="K71" s="203"/>
    </row>
    <row r="72" spans="2:11" s="1" customFormat="1" ht="18.75" customHeight="1" x14ac:dyDescent="0.2">
      <c r="B72" s="204"/>
      <c r="C72" s="204"/>
      <c r="D72" s="204"/>
      <c r="E72" s="204"/>
      <c r="F72" s="204"/>
      <c r="G72" s="204"/>
      <c r="H72" s="204"/>
      <c r="I72" s="204"/>
      <c r="J72" s="204"/>
      <c r="K72" s="205"/>
    </row>
    <row r="73" spans="2:11" s="1" customFormat="1" ht="18.75" customHeight="1" x14ac:dyDescent="0.2">
      <c r="B73" s="205"/>
      <c r="C73" s="205"/>
      <c r="D73" s="205"/>
      <c r="E73" s="205"/>
      <c r="F73" s="205"/>
      <c r="G73" s="205"/>
      <c r="H73" s="205"/>
      <c r="I73" s="205"/>
      <c r="J73" s="205"/>
      <c r="K73" s="205"/>
    </row>
    <row r="74" spans="2:11" s="1" customFormat="1" ht="7.5" customHeight="1" x14ac:dyDescent="0.2">
      <c r="B74" s="206"/>
      <c r="C74" s="207"/>
      <c r="D74" s="207"/>
      <c r="E74" s="207"/>
      <c r="F74" s="207"/>
      <c r="G74" s="207"/>
      <c r="H74" s="207"/>
      <c r="I74" s="207"/>
      <c r="J74" s="207"/>
      <c r="K74" s="208"/>
    </row>
    <row r="75" spans="2:11" s="1" customFormat="1" ht="45" customHeight="1" x14ac:dyDescent="0.2">
      <c r="B75" s="209"/>
      <c r="C75" s="304" t="s">
        <v>1049</v>
      </c>
      <c r="D75" s="304"/>
      <c r="E75" s="304"/>
      <c r="F75" s="304"/>
      <c r="G75" s="304"/>
      <c r="H75" s="304"/>
      <c r="I75" s="304"/>
      <c r="J75" s="304"/>
      <c r="K75" s="210"/>
    </row>
    <row r="76" spans="2:11" s="1" customFormat="1" ht="17.25" customHeight="1" x14ac:dyDescent="0.2">
      <c r="B76" s="209"/>
      <c r="C76" s="211" t="s">
        <v>1050</v>
      </c>
      <c r="D76" s="211"/>
      <c r="E76" s="211"/>
      <c r="F76" s="211" t="s">
        <v>1051</v>
      </c>
      <c r="G76" s="212"/>
      <c r="H76" s="211" t="s">
        <v>53</v>
      </c>
      <c r="I76" s="211" t="s">
        <v>56</v>
      </c>
      <c r="J76" s="211" t="s">
        <v>1052</v>
      </c>
      <c r="K76" s="210"/>
    </row>
    <row r="77" spans="2:11" s="1" customFormat="1" ht="17.25" customHeight="1" x14ac:dyDescent="0.2">
      <c r="B77" s="209"/>
      <c r="C77" s="213" t="s">
        <v>1053</v>
      </c>
      <c r="D77" s="213"/>
      <c r="E77" s="213"/>
      <c r="F77" s="214" t="s">
        <v>1054</v>
      </c>
      <c r="G77" s="215"/>
      <c r="H77" s="213"/>
      <c r="I77" s="213"/>
      <c r="J77" s="213" t="s">
        <v>1055</v>
      </c>
      <c r="K77" s="210"/>
    </row>
    <row r="78" spans="2:11" s="1" customFormat="1" ht="5.25" customHeight="1" x14ac:dyDescent="0.2">
      <c r="B78" s="209"/>
      <c r="C78" s="216"/>
      <c r="D78" s="216"/>
      <c r="E78" s="216"/>
      <c r="F78" s="216"/>
      <c r="G78" s="217"/>
      <c r="H78" s="216"/>
      <c r="I78" s="216"/>
      <c r="J78" s="216"/>
      <c r="K78" s="210"/>
    </row>
    <row r="79" spans="2:11" s="1" customFormat="1" ht="15" customHeight="1" x14ac:dyDescent="0.2">
      <c r="B79" s="209"/>
      <c r="C79" s="198" t="s">
        <v>52</v>
      </c>
      <c r="D79" s="216"/>
      <c r="E79" s="216"/>
      <c r="F79" s="218" t="s">
        <v>1056</v>
      </c>
      <c r="G79" s="217"/>
      <c r="H79" s="198" t="s">
        <v>1057</v>
      </c>
      <c r="I79" s="198" t="s">
        <v>1058</v>
      </c>
      <c r="J79" s="198">
        <v>20</v>
      </c>
      <c r="K79" s="210"/>
    </row>
    <row r="80" spans="2:11" s="1" customFormat="1" ht="15" customHeight="1" x14ac:dyDescent="0.2">
      <c r="B80" s="209"/>
      <c r="C80" s="198" t="s">
        <v>1059</v>
      </c>
      <c r="D80" s="198"/>
      <c r="E80" s="198"/>
      <c r="F80" s="218" t="s">
        <v>1056</v>
      </c>
      <c r="G80" s="217"/>
      <c r="H80" s="198" t="s">
        <v>1060</v>
      </c>
      <c r="I80" s="198" t="s">
        <v>1058</v>
      </c>
      <c r="J80" s="198">
        <v>120</v>
      </c>
      <c r="K80" s="210"/>
    </row>
    <row r="81" spans="2:11" s="1" customFormat="1" ht="15" customHeight="1" x14ac:dyDescent="0.2">
      <c r="B81" s="219"/>
      <c r="C81" s="198" t="s">
        <v>1061</v>
      </c>
      <c r="D81" s="198"/>
      <c r="E81" s="198"/>
      <c r="F81" s="218" t="s">
        <v>1062</v>
      </c>
      <c r="G81" s="217"/>
      <c r="H81" s="198" t="s">
        <v>1063</v>
      </c>
      <c r="I81" s="198" t="s">
        <v>1058</v>
      </c>
      <c r="J81" s="198">
        <v>50</v>
      </c>
      <c r="K81" s="210"/>
    </row>
    <row r="82" spans="2:11" s="1" customFormat="1" ht="15" customHeight="1" x14ac:dyDescent="0.2">
      <c r="B82" s="219"/>
      <c r="C82" s="198" t="s">
        <v>1064</v>
      </c>
      <c r="D82" s="198"/>
      <c r="E82" s="198"/>
      <c r="F82" s="218" t="s">
        <v>1056</v>
      </c>
      <c r="G82" s="217"/>
      <c r="H82" s="198" t="s">
        <v>1065</v>
      </c>
      <c r="I82" s="198" t="s">
        <v>1066</v>
      </c>
      <c r="J82" s="198"/>
      <c r="K82" s="210"/>
    </row>
    <row r="83" spans="2:11" s="1" customFormat="1" ht="15" customHeight="1" x14ac:dyDescent="0.2">
      <c r="B83" s="219"/>
      <c r="C83" s="220" t="s">
        <v>1067</v>
      </c>
      <c r="D83" s="220"/>
      <c r="E83" s="220"/>
      <c r="F83" s="221" t="s">
        <v>1062</v>
      </c>
      <c r="G83" s="220"/>
      <c r="H83" s="220" t="s">
        <v>1068</v>
      </c>
      <c r="I83" s="220" t="s">
        <v>1058</v>
      </c>
      <c r="J83" s="220">
        <v>15</v>
      </c>
      <c r="K83" s="210"/>
    </row>
    <row r="84" spans="2:11" s="1" customFormat="1" ht="15" customHeight="1" x14ac:dyDescent="0.2">
      <c r="B84" s="219"/>
      <c r="C84" s="220" t="s">
        <v>1069</v>
      </c>
      <c r="D84" s="220"/>
      <c r="E84" s="220"/>
      <c r="F84" s="221" t="s">
        <v>1062</v>
      </c>
      <c r="G84" s="220"/>
      <c r="H84" s="220" t="s">
        <v>1070</v>
      </c>
      <c r="I84" s="220" t="s">
        <v>1058</v>
      </c>
      <c r="J84" s="220">
        <v>15</v>
      </c>
      <c r="K84" s="210"/>
    </row>
    <row r="85" spans="2:11" s="1" customFormat="1" ht="15" customHeight="1" x14ac:dyDescent="0.2">
      <c r="B85" s="219"/>
      <c r="C85" s="220" t="s">
        <v>1071</v>
      </c>
      <c r="D85" s="220"/>
      <c r="E85" s="220"/>
      <c r="F85" s="221" t="s">
        <v>1062</v>
      </c>
      <c r="G85" s="220"/>
      <c r="H85" s="220" t="s">
        <v>1072</v>
      </c>
      <c r="I85" s="220" t="s">
        <v>1058</v>
      </c>
      <c r="J85" s="220">
        <v>20</v>
      </c>
      <c r="K85" s="210"/>
    </row>
    <row r="86" spans="2:11" s="1" customFormat="1" ht="15" customHeight="1" x14ac:dyDescent="0.2">
      <c r="B86" s="219"/>
      <c r="C86" s="220" t="s">
        <v>1073</v>
      </c>
      <c r="D86" s="220"/>
      <c r="E86" s="220"/>
      <c r="F86" s="221" t="s">
        <v>1062</v>
      </c>
      <c r="G86" s="220"/>
      <c r="H86" s="220" t="s">
        <v>1074</v>
      </c>
      <c r="I86" s="220" t="s">
        <v>1058</v>
      </c>
      <c r="J86" s="220">
        <v>20</v>
      </c>
      <c r="K86" s="210"/>
    </row>
    <row r="87" spans="2:11" s="1" customFormat="1" ht="15" customHeight="1" x14ac:dyDescent="0.2">
      <c r="B87" s="219"/>
      <c r="C87" s="198" t="s">
        <v>1075</v>
      </c>
      <c r="D87" s="198"/>
      <c r="E87" s="198"/>
      <c r="F87" s="218" t="s">
        <v>1062</v>
      </c>
      <c r="G87" s="217"/>
      <c r="H87" s="198" t="s">
        <v>1076</v>
      </c>
      <c r="I87" s="198" t="s">
        <v>1058</v>
      </c>
      <c r="J87" s="198">
        <v>50</v>
      </c>
      <c r="K87" s="210"/>
    </row>
    <row r="88" spans="2:11" s="1" customFormat="1" ht="15" customHeight="1" x14ac:dyDescent="0.2">
      <c r="B88" s="219"/>
      <c r="C88" s="198" t="s">
        <v>1077</v>
      </c>
      <c r="D88" s="198"/>
      <c r="E88" s="198"/>
      <c r="F88" s="218" t="s">
        <v>1062</v>
      </c>
      <c r="G88" s="217"/>
      <c r="H88" s="198" t="s">
        <v>1078</v>
      </c>
      <c r="I88" s="198" t="s">
        <v>1058</v>
      </c>
      <c r="J88" s="198">
        <v>20</v>
      </c>
      <c r="K88" s="210"/>
    </row>
    <row r="89" spans="2:11" s="1" customFormat="1" ht="15" customHeight="1" x14ac:dyDescent="0.2">
      <c r="B89" s="219"/>
      <c r="C89" s="198" t="s">
        <v>1079</v>
      </c>
      <c r="D89" s="198"/>
      <c r="E89" s="198"/>
      <c r="F89" s="218" t="s">
        <v>1062</v>
      </c>
      <c r="G89" s="217"/>
      <c r="H89" s="198" t="s">
        <v>1080</v>
      </c>
      <c r="I89" s="198" t="s">
        <v>1058</v>
      </c>
      <c r="J89" s="198">
        <v>20</v>
      </c>
      <c r="K89" s="210"/>
    </row>
    <row r="90" spans="2:11" s="1" customFormat="1" ht="15" customHeight="1" x14ac:dyDescent="0.2">
      <c r="B90" s="219"/>
      <c r="C90" s="198" t="s">
        <v>1081</v>
      </c>
      <c r="D90" s="198"/>
      <c r="E90" s="198"/>
      <c r="F90" s="218" t="s">
        <v>1062</v>
      </c>
      <c r="G90" s="217"/>
      <c r="H90" s="198" t="s">
        <v>1082</v>
      </c>
      <c r="I90" s="198" t="s">
        <v>1058</v>
      </c>
      <c r="J90" s="198">
        <v>50</v>
      </c>
      <c r="K90" s="210"/>
    </row>
    <row r="91" spans="2:11" s="1" customFormat="1" ht="15" customHeight="1" x14ac:dyDescent="0.2">
      <c r="B91" s="219"/>
      <c r="C91" s="198" t="s">
        <v>1083</v>
      </c>
      <c r="D91" s="198"/>
      <c r="E91" s="198"/>
      <c r="F91" s="218" t="s">
        <v>1062</v>
      </c>
      <c r="G91" s="217"/>
      <c r="H91" s="198" t="s">
        <v>1083</v>
      </c>
      <c r="I91" s="198" t="s">
        <v>1058</v>
      </c>
      <c r="J91" s="198">
        <v>50</v>
      </c>
      <c r="K91" s="210"/>
    </row>
    <row r="92" spans="2:11" s="1" customFormat="1" ht="15" customHeight="1" x14ac:dyDescent="0.2">
      <c r="B92" s="219"/>
      <c r="C92" s="198" t="s">
        <v>1084</v>
      </c>
      <c r="D92" s="198"/>
      <c r="E92" s="198"/>
      <c r="F92" s="218" t="s">
        <v>1062</v>
      </c>
      <c r="G92" s="217"/>
      <c r="H92" s="198" t="s">
        <v>1085</v>
      </c>
      <c r="I92" s="198" t="s">
        <v>1058</v>
      </c>
      <c r="J92" s="198">
        <v>255</v>
      </c>
      <c r="K92" s="210"/>
    </row>
    <row r="93" spans="2:11" s="1" customFormat="1" ht="15" customHeight="1" x14ac:dyDescent="0.2">
      <c r="B93" s="219"/>
      <c r="C93" s="198" t="s">
        <v>1086</v>
      </c>
      <c r="D93" s="198"/>
      <c r="E93" s="198"/>
      <c r="F93" s="218" t="s">
        <v>1056</v>
      </c>
      <c r="G93" s="217"/>
      <c r="H93" s="198" t="s">
        <v>1087</v>
      </c>
      <c r="I93" s="198" t="s">
        <v>1088</v>
      </c>
      <c r="J93" s="198"/>
      <c r="K93" s="210"/>
    </row>
    <row r="94" spans="2:11" s="1" customFormat="1" ht="15" customHeight="1" x14ac:dyDescent="0.2">
      <c r="B94" s="219"/>
      <c r="C94" s="198" t="s">
        <v>1089</v>
      </c>
      <c r="D94" s="198"/>
      <c r="E94" s="198"/>
      <c r="F94" s="218" t="s">
        <v>1056</v>
      </c>
      <c r="G94" s="217"/>
      <c r="H94" s="198" t="s">
        <v>1090</v>
      </c>
      <c r="I94" s="198" t="s">
        <v>1091</v>
      </c>
      <c r="J94" s="198"/>
      <c r="K94" s="210"/>
    </row>
    <row r="95" spans="2:11" s="1" customFormat="1" ht="15" customHeight="1" x14ac:dyDescent="0.2">
      <c r="B95" s="219"/>
      <c r="C95" s="198" t="s">
        <v>1092</v>
      </c>
      <c r="D95" s="198"/>
      <c r="E95" s="198"/>
      <c r="F95" s="218" t="s">
        <v>1056</v>
      </c>
      <c r="G95" s="217"/>
      <c r="H95" s="198" t="s">
        <v>1092</v>
      </c>
      <c r="I95" s="198" t="s">
        <v>1091</v>
      </c>
      <c r="J95" s="198"/>
      <c r="K95" s="210"/>
    </row>
    <row r="96" spans="2:11" s="1" customFormat="1" ht="15" customHeight="1" x14ac:dyDescent="0.2">
      <c r="B96" s="219"/>
      <c r="C96" s="198" t="s">
        <v>37</v>
      </c>
      <c r="D96" s="198"/>
      <c r="E96" s="198"/>
      <c r="F96" s="218" t="s">
        <v>1056</v>
      </c>
      <c r="G96" s="217"/>
      <c r="H96" s="198" t="s">
        <v>1093</v>
      </c>
      <c r="I96" s="198" t="s">
        <v>1091</v>
      </c>
      <c r="J96" s="198"/>
      <c r="K96" s="210"/>
    </row>
    <row r="97" spans="2:11" s="1" customFormat="1" ht="15" customHeight="1" x14ac:dyDescent="0.2">
      <c r="B97" s="219"/>
      <c r="C97" s="198" t="s">
        <v>47</v>
      </c>
      <c r="D97" s="198"/>
      <c r="E97" s="198"/>
      <c r="F97" s="218" t="s">
        <v>1056</v>
      </c>
      <c r="G97" s="217"/>
      <c r="H97" s="198" t="s">
        <v>1094</v>
      </c>
      <c r="I97" s="198" t="s">
        <v>1091</v>
      </c>
      <c r="J97" s="198"/>
      <c r="K97" s="210"/>
    </row>
    <row r="98" spans="2:11" s="1" customFormat="1" ht="15" customHeight="1" x14ac:dyDescent="0.2">
      <c r="B98" s="222"/>
      <c r="C98" s="223"/>
      <c r="D98" s="223"/>
      <c r="E98" s="223"/>
      <c r="F98" s="223"/>
      <c r="G98" s="223"/>
      <c r="H98" s="223"/>
      <c r="I98" s="223"/>
      <c r="J98" s="223"/>
      <c r="K98" s="224"/>
    </row>
    <row r="99" spans="2:11" s="1" customFormat="1" ht="18.75" customHeight="1" x14ac:dyDescent="0.2">
      <c r="B99" s="225"/>
      <c r="C99" s="226"/>
      <c r="D99" s="226"/>
      <c r="E99" s="226"/>
      <c r="F99" s="226"/>
      <c r="G99" s="226"/>
      <c r="H99" s="226"/>
      <c r="I99" s="226"/>
      <c r="J99" s="226"/>
      <c r="K99" s="225"/>
    </row>
    <row r="100" spans="2:11" s="1" customFormat="1" ht="18.75" customHeight="1" x14ac:dyDescent="0.2">
      <c r="B100" s="205"/>
      <c r="C100" s="205"/>
      <c r="D100" s="205"/>
      <c r="E100" s="205"/>
      <c r="F100" s="205"/>
      <c r="G100" s="205"/>
      <c r="H100" s="205"/>
      <c r="I100" s="205"/>
      <c r="J100" s="205"/>
      <c r="K100" s="205"/>
    </row>
    <row r="101" spans="2:11" s="1" customFormat="1" ht="7.5" customHeight="1" x14ac:dyDescent="0.2">
      <c r="B101" s="206"/>
      <c r="C101" s="207"/>
      <c r="D101" s="207"/>
      <c r="E101" s="207"/>
      <c r="F101" s="207"/>
      <c r="G101" s="207"/>
      <c r="H101" s="207"/>
      <c r="I101" s="207"/>
      <c r="J101" s="207"/>
      <c r="K101" s="208"/>
    </row>
    <row r="102" spans="2:11" s="1" customFormat="1" ht="45" customHeight="1" x14ac:dyDescent="0.2">
      <c r="B102" s="209"/>
      <c r="C102" s="304" t="s">
        <v>1095</v>
      </c>
      <c r="D102" s="304"/>
      <c r="E102" s="304"/>
      <c r="F102" s="304"/>
      <c r="G102" s="304"/>
      <c r="H102" s="304"/>
      <c r="I102" s="304"/>
      <c r="J102" s="304"/>
      <c r="K102" s="210"/>
    </row>
    <row r="103" spans="2:11" s="1" customFormat="1" ht="17.25" customHeight="1" x14ac:dyDescent="0.2">
      <c r="B103" s="209"/>
      <c r="C103" s="211" t="s">
        <v>1050</v>
      </c>
      <c r="D103" s="211"/>
      <c r="E103" s="211"/>
      <c r="F103" s="211" t="s">
        <v>1051</v>
      </c>
      <c r="G103" s="212"/>
      <c r="H103" s="211" t="s">
        <v>53</v>
      </c>
      <c r="I103" s="211" t="s">
        <v>56</v>
      </c>
      <c r="J103" s="211" t="s">
        <v>1052</v>
      </c>
      <c r="K103" s="210"/>
    </row>
    <row r="104" spans="2:11" s="1" customFormat="1" ht="17.25" customHeight="1" x14ac:dyDescent="0.2">
      <c r="B104" s="209"/>
      <c r="C104" s="213" t="s">
        <v>1053</v>
      </c>
      <c r="D104" s="213"/>
      <c r="E104" s="213"/>
      <c r="F104" s="214" t="s">
        <v>1054</v>
      </c>
      <c r="G104" s="215"/>
      <c r="H104" s="213"/>
      <c r="I104" s="213"/>
      <c r="J104" s="213" t="s">
        <v>1055</v>
      </c>
      <c r="K104" s="210"/>
    </row>
    <row r="105" spans="2:11" s="1" customFormat="1" ht="5.25" customHeight="1" x14ac:dyDescent="0.2">
      <c r="B105" s="209"/>
      <c r="C105" s="211"/>
      <c r="D105" s="211"/>
      <c r="E105" s="211"/>
      <c r="F105" s="211"/>
      <c r="G105" s="227"/>
      <c r="H105" s="211"/>
      <c r="I105" s="211"/>
      <c r="J105" s="211"/>
      <c r="K105" s="210"/>
    </row>
    <row r="106" spans="2:11" s="1" customFormat="1" ht="15" customHeight="1" x14ac:dyDescent="0.2">
      <c r="B106" s="209"/>
      <c r="C106" s="198" t="s">
        <v>52</v>
      </c>
      <c r="D106" s="216"/>
      <c r="E106" s="216"/>
      <c r="F106" s="218" t="s">
        <v>1056</v>
      </c>
      <c r="G106" s="227"/>
      <c r="H106" s="198" t="s">
        <v>1096</v>
      </c>
      <c r="I106" s="198" t="s">
        <v>1058</v>
      </c>
      <c r="J106" s="198">
        <v>20</v>
      </c>
      <c r="K106" s="210"/>
    </row>
    <row r="107" spans="2:11" s="1" customFormat="1" ht="15" customHeight="1" x14ac:dyDescent="0.2">
      <c r="B107" s="209"/>
      <c r="C107" s="198" t="s">
        <v>1059</v>
      </c>
      <c r="D107" s="198"/>
      <c r="E107" s="198"/>
      <c r="F107" s="218" t="s">
        <v>1056</v>
      </c>
      <c r="G107" s="198"/>
      <c r="H107" s="198" t="s">
        <v>1096</v>
      </c>
      <c r="I107" s="198" t="s">
        <v>1058</v>
      </c>
      <c r="J107" s="198">
        <v>120</v>
      </c>
      <c r="K107" s="210"/>
    </row>
    <row r="108" spans="2:11" s="1" customFormat="1" ht="15" customHeight="1" x14ac:dyDescent="0.2">
      <c r="B108" s="219"/>
      <c r="C108" s="198" t="s">
        <v>1061</v>
      </c>
      <c r="D108" s="198"/>
      <c r="E108" s="198"/>
      <c r="F108" s="218" t="s">
        <v>1062</v>
      </c>
      <c r="G108" s="198"/>
      <c r="H108" s="198" t="s">
        <v>1096</v>
      </c>
      <c r="I108" s="198" t="s">
        <v>1058</v>
      </c>
      <c r="J108" s="198">
        <v>50</v>
      </c>
      <c r="K108" s="210"/>
    </row>
    <row r="109" spans="2:11" s="1" customFormat="1" ht="15" customHeight="1" x14ac:dyDescent="0.2">
      <c r="B109" s="219"/>
      <c r="C109" s="198" t="s">
        <v>1064</v>
      </c>
      <c r="D109" s="198"/>
      <c r="E109" s="198"/>
      <c r="F109" s="218" t="s">
        <v>1056</v>
      </c>
      <c r="G109" s="198"/>
      <c r="H109" s="198" t="s">
        <v>1096</v>
      </c>
      <c r="I109" s="198" t="s">
        <v>1066</v>
      </c>
      <c r="J109" s="198"/>
      <c r="K109" s="210"/>
    </row>
    <row r="110" spans="2:11" s="1" customFormat="1" ht="15" customHeight="1" x14ac:dyDescent="0.2">
      <c r="B110" s="219"/>
      <c r="C110" s="198" t="s">
        <v>1075</v>
      </c>
      <c r="D110" s="198"/>
      <c r="E110" s="198"/>
      <c r="F110" s="218" t="s">
        <v>1062</v>
      </c>
      <c r="G110" s="198"/>
      <c r="H110" s="198" t="s">
        <v>1096</v>
      </c>
      <c r="I110" s="198" t="s">
        <v>1058</v>
      </c>
      <c r="J110" s="198">
        <v>50</v>
      </c>
      <c r="K110" s="210"/>
    </row>
    <row r="111" spans="2:11" s="1" customFormat="1" ht="15" customHeight="1" x14ac:dyDescent="0.2">
      <c r="B111" s="219"/>
      <c r="C111" s="198" t="s">
        <v>1083</v>
      </c>
      <c r="D111" s="198"/>
      <c r="E111" s="198"/>
      <c r="F111" s="218" t="s">
        <v>1062</v>
      </c>
      <c r="G111" s="198"/>
      <c r="H111" s="198" t="s">
        <v>1096</v>
      </c>
      <c r="I111" s="198" t="s">
        <v>1058</v>
      </c>
      <c r="J111" s="198">
        <v>50</v>
      </c>
      <c r="K111" s="210"/>
    </row>
    <row r="112" spans="2:11" s="1" customFormat="1" ht="15" customHeight="1" x14ac:dyDescent="0.2">
      <c r="B112" s="219"/>
      <c r="C112" s="198" t="s">
        <v>1081</v>
      </c>
      <c r="D112" s="198"/>
      <c r="E112" s="198"/>
      <c r="F112" s="218" t="s">
        <v>1062</v>
      </c>
      <c r="G112" s="198"/>
      <c r="H112" s="198" t="s">
        <v>1096</v>
      </c>
      <c r="I112" s="198" t="s">
        <v>1058</v>
      </c>
      <c r="J112" s="198">
        <v>50</v>
      </c>
      <c r="K112" s="210"/>
    </row>
    <row r="113" spans="2:11" s="1" customFormat="1" ht="15" customHeight="1" x14ac:dyDescent="0.2">
      <c r="B113" s="219"/>
      <c r="C113" s="198" t="s">
        <v>52</v>
      </c>
      <c r="D113" s="198"/>
      <c r="E113" s="198"/>
      <c r="F113" s="218" t="s">
        <v>1056</v>
      </c>
      <c r="G113" s="198"/>
      <c r="H113" s="198" t="s">
        <v>1097</v>
      </c>
      <c r="I113" s="198" t="s">
        <v>1058</v>
      </c>
      <c r="J113" s="198">
        <v>20</v>
      </c>
      <c r="K113" s="210"/>
    </row>
    <row r="114" spans="2:11" s="1" customFormat="1" ht="15" customHeight="1" x14ac:dyDescent="0.2">
      <c r="B114" s="219"/>
      <c r="C114" s="198" t="s">
        <v>1098</v>
      </c>
      <c r="D114" s="198"/>
      <c r="E114" s="198"/>
      <c r="F114" s="218" t="s">
        <v>1056</v>
      </c>
      <c r="G114" s="198"/>
      <c r="H114" s="198" t="s">
        <v>1099</v>
      </c>
      <c r="I114" s="198" t="s">
        <v>1058</v>
      </c>
      <c r="J114" s="198">
        <v>120</v>
      </c>
      <c r="K114" s="210"/>
    </row>
    <row r="115" spans="2:11" s="1" customFormat="1" ht="15" customHeight="1" x14ac:dyDescent="0.2">
      <c r="B115" s="219"/>
      <c r="C115" s="198" t="s">
        <v>37</v>
      </c>
      <c r="D115" s="198"/>
      <c r="E115" s="198"/>
      <c r="F115" s="218" t="s">
        <v>1056</v>
      </c>
      <c r="G115" s="198"/>
      <c r="H115" s="198" t="s">
        <v>1100</v>
      </c>
      <c r="I115" s="198" t="s">
        <v>1091</v>
      </c>
      <c r="J115" s="198"/>
      <c r="K115" s="210"/>
    </row>
    <row r="116" spans="2:11" s="1" customFormat="1" ht="15" customHeight="1" x14ac:dyDescent="0.2">
      <c r="B116" s="219"/>
      <c r="C116" s="198" t="s">
        <v>47</v>
      </c>
      <c r="D116" s="198"/>
      <c r="E116" s="198"/>
      <c r="F116" s="218" t="s">
        <v>1056</v>
      </c>
      <c r="G116" s="198"/>
      <c r="H116" s="198" t="s">
        <v>1101</v>
      </c>
      <c r="I116" s="198" t="s">
        <v>1091</v>
      </c>
      <c r="J116" s="198"/>
      <c r="K116" s="210"/>
    </row>
    <row r="117" spans="2:11" s="1" customFormat="1" ht="15" customHeight="1" x14ac:dyDescent="0.2">
      <c r="B117" s="219"/>
      <c r="C117" s="198" t="s">
        <v>56</v>
      </c>
      <c r="D117" s="198"/>
      <c r="E117" s="198"/>
      <c r="F117" s="218" t="s">
        <v>1056</v>
      </c>
      <c r="G117" s="198"/>
      <c r="H117" s="198" t="s">
        <v>1102</v>
      </c>
      <c r="I117" s="198" t="s">
        <v>1103</v>
      </c>
      <c r="J117" s="198"/>
      <c r="K117" s="210"/>
    </row>
    <row r="118" spans="2:11" s="1" customFormat="1" ht="15" customHeight="1" x14ac:dyDescent="0.2">
      <c r="B118" s="222"/>
      <c r="C118" s="228"/>
      <c r="D118" s="228"/>
      <c r="E118" s="228"/>
      <c r="F118" s="228"/>
      <c r="G118" s="228"/>
      <c r="H118" s="228"/>
      <c r="I118" s="228"/>
      <c r="J118" s="228"/>
      <c r="K118" s="224"/>
    </row>
    <row r="119" spans="2:11" s="1" customFormat="1" ht="18.75" customHeight="1" x14ac:dyDescent="0.2">
      <c r="B119" s="229"/>
      <c r="C119" s="195"/>
      <c r="D119" s="195"/>
      <c r="E119" s="195"/>
      <c r="F119" s="230"/>
      <c r="G119" s="195"/>
      <c r="H119" s="195"/>
      <c r="I119" s="195"/>
      <c r="J119" s="195"/>
      <c r="K119" s="229"/>
    </row>
    <row r="120" spans="2:11" s="1" customFormat="1" ht="18.75" customHeight="1" x14ac:dyDescent="0.2">
      <c r="B120" s="205"/>
      <c r="C120" s="205"/>
      <c r="D120" s="205"/>
      <c r="E120" s="205"/>
      <c r="F120" s="205"/>
      <c r="G120" s="205"/>
      <c r="H120" s="205"/>
      <c r="I120" s="205"/>
      <c r="J120" s="205"/>
      <c r="K120" s="205"/>
    </row>
    <row r="121" spans="2:11" s="1" customFormat="1" ht="7.5" customHeight="1" x14ac:dyDescent="0.2">
      <c r="B121" s="231"/>
      <c r="C121" s="232"/>
      <c r="D121" s="232"/>
      <c r="E121" s="232"/>
      <c r="F121" s="232"/>
      <c r="G121" s="232"/>
      <c r="H121" s="232"/>
      <c r="I121" s="232"/>
      <c r="J121" s="232"/>
      <c r="K121" s="233"/>
    </row>
    <row r="122" spans="2:11" s="1" customFormat="1" ht="45" customHeight="1" x14ac:dyDescent="0.2">
      <c r="B122" s="234"/>
      <c r="C122" s="305" t="s">
        <v>1104</v>
      </c>
      <c r="D122" s="305"/>
      <c r="E122" s="305"/>
      <c r="F122" s="305"/>
      <c r="G122" s="305"/>
      <c r="H122" s="305"/>
      <c r="I122" s="305"/>
      <c r="J122" s="305"/>
      <c r="K122" s="235"/>
    </row>
    <row r="123" spans="2:11" s="1" customFormat="1" ht="17.25" customHeight="1" x14ac:dyDescent="0.2">
      <c r="B123" s="236"/>
      <c r="C123" s="211" t="s">
        <v>1050</v>
      </c>
      <c r="D123" s="211"/>
      <c r="E123" s="211"/>
      <c r="F123" s="211" t="s">
        <v>1051</v>
      </c>
      <c r="G123" s="212"/>
      <c r="H123" s="211" t="s">
        <v>53</v>
      </c>
      <c r="I123" s="211" t="s">
        <v>56</v>
      </c>
      <c r="J123" s="211" t="s">
        <v>1052</v>
      </c>
      <c r="K123" s="237"/>
    </row>
    <row r="124" spans="2:11" s="1" customFormat="1" ht="17.25" customHeight="1" x14ac:dyDescent="0.2">
      <c r="B124" s="236"/>
      <c r="C124" s="213" t="s">
        <v>1053</v>
      </c>
      <c r="D124" s="213"/>
      <c r="E124" s="213"/>
      <c r="F124" s="214" t="s">
        <v>1054</v>
      </c>
      <c r="G124" s="215"/>
      <c r="H124" s="213"/>
      <c r="I124" s="213"/>
      <c r="J124" s="213" t="s">
        <v>1055</v>
      </c>
      <c r="K124" s="237"/>
    </row>
    <row r="125" spans="2:11" s="1" customFormat="1" ht="5.25" customHeight="1" x14ac:dyDescent="0.2">
      <c r="B125" s="238"/>
      <c r="C125" s="216"/>
      <c r="D125" s="216"/>
      <c r="E125" s="216"/>
      <c r="F125" s="216"/>
      <c r="G125" s="198"/>
      <c r="H125" s="216"/>
      <c r="I125" s="216"/>
      <c r="J125" s="216"/>
      <c r="K125" s="239"/>
    </row>
    <row r="126" spans="2:11" s="1" customFormat="1" ht="15" customHeight="1" x14ac:dyDescent="0.2">
      <c r="B126" s="238"/>
      <c r="C126" s="198" t="s">
        <v>1059</v>
      </c>
      <c r="D126" s="216"/>
      <c r="E126" s="216"/>
      <c r="F126" s="218" t="s">
        <v>1056</v>
      </c>
      <c r="G126" s="198"/>
      <c r="H126" s="198" t="s">
        <v>1096</v>
      </c>
      <c r="I126" s="198" t="s">
        <v>1058</v>
      </c>
      <c r="J126" s="198">
        <v>120</v>
      </c>
      <c r="K126" s="240"/>
    </row>
    <row r="127" spans="2:11" s="1" customFormat="1" ht="15" customHeight="1" x14ac:dyDescent="0.2">
      <c r="B127" s="238"/>
      <c r="C127" s="198" t="s">
        <v>1105</v>
      </c>
      <c r="D127" s="198"/>
      <c r="E127" s="198"/>
      <c r="F127" s="218" t="s">
        <v>1056</v>
      </c>
      <c r="G127" s="198"/>
      <c r="H127" s="198" t="s">
        <v>1106</v>
      </c>
      <c r="I127" s="198" t="s">
        <v>1058</v>
      </c>
      <c r="J127" s="198" t="s">
        <v>1107</v>
      </c>
      <c r="K127" s="240"/>
    </row>
    <row r="128" spans="2:11" s="1" customFormat="1" ht="15" customHeight="1" x14ac:dyDescent="0.2">
      <c r="B128" s="238"/>
      <c r="C128" s="198" t="s">
        <v>1004</v>
      </c>
      <c r="D128" s="198"/>
      <c r="E128" s="198"/>
      <c r="F128" s="218" t="s">
        <v>1056</v>
      </c>
      <c r="G128" s="198"/>
      <c r="H128" s="198" t="s">
        <v>1108</v>
      </c>
      <c r="I128" s="198" t="s">
        <v>1058</v>
      </c>
      <c r="J128" s="198" t="s">
        <v>1107</v>
      </c>
      <c r="K128" s="240"/>
    </row>
    <row r="129" spans="2:11" s="1" customFormat="1" ht="15" customHeight="1" x14ac:dyDescent="0.2">
      <c r="B129" s="238"/>
      <c r="C129" s="198" t="s">
        <v>1067</v>
      </c>
      <c r="D129" s="198"/>
      <c r="E129" s="198"/>
      <c r="F129" s="218" t="s">
        <v>1062</v>
      </c>
      <c r="G129" s="198"/>
      <c r="H129" s="198" t="s">
        <v>1068</v>
      </c>
      <c r="I129" s="198" t="s">
        <v>1058</v>
      </c>
      <c r="J129" s="198">
        <v>15</v>
      </c>
      <c r="K129" s="240"/>
    </row>
    <row r="130" spans="2:11" s="1" customFormat="1" ht="15" customHeight="1" x14ac:dyDescent="0.2">
      <c r="B130" s="238"/>
      <c r="C130" s="220" t="s">
        <v>1069</v>
      </c>
      <c r="D130" s="220"/>
      <c r="E130" s="220"/>
      <c r="F130" s="221" t="s">
        <v>1062</v>
      </c>
      <c r="G130" s="220"/>
      <c r="H130" s="220" t="s">
        <v>1070</v>
      </c>
      <c r="I130" s="220" t="s">
        <v>1058</v>
      </c>
      <c r="J130" s="220">
        <v>15</v>
      </c>
      <c r="K130" s="240"/>
    </row>
    <row r="131" spans="2:11" s="1" customFormat="1" ht="15" customHeight="1" x14ac:dyDescent="0.2">
      <c r="B131" s="238"/>
      <c r="C131" s="220" t="s">
        <v>1071</v>
      </c>
      <c r="D131" s="220"/>
      <c r="E131" s="220"/>
      <c r="F131" s="221" t="s">
        <v>1062</v>
      </c>
      <c r="G131" s="220"/>
      <c r="H131" s="220" t="s">
        <v>1072</v>
      </c>
      <c r="I131" s="220" t="s">
        <v>1058</v>
      </c>
      <c r="J131" s="220">
        <v>20</v>
      </c>
      <c r="K131" s="240"/>
    </row>
    <row r="132" spans="2:11" s="1" customFormat="1" ht="15" customHeight="1" x14ac:dyDescent="0.2">
      <c r="B132" s="238"/>
      <c r="C132" s="220" t="s">
        <v>1073</v>
      </c>
      <c r="D132" s="220"/>
      <c r="E132" s="220"/>
      <c r="F132" s="221" t="s">
        <v>1062</v>
      </c>
      <c r="G132" s="220"/>
      <c r="H132" s="220" t="s">
        <v>1074</v>
      </c>
      <c r="I132" s="220" t="s">
        <v>1058</v>
      </c>
      <c r="J132" s="220">
        <v>20</v>
      </c>
      <c r="K132" s="240"/>
    </row>
    <row r="133" spans="2:11" s="1" customFormat="1" ht="15" customHeight="1" x14ac:dyDescent="0.2">
      <c r="B133" s="238"/>
      <c r="C133" s="198" t="s">
        <v>1061</v>
      </c>
      <c r="D133" s="198"/>
      <c r="E133" s="198"/>
      <c r="F133" s="218" t="s">
        <v>1062</v>
      </c>
      <c r="G133" s="198"/>
      <c r="H133" s="198" t="s">
        <v>1096</v>
      </c>
      <c r="I133" s="198" t="s">
        <v>1058</v>
      </c>
      <c r="J133" s="198">
        <v>50</v>
      </c>
      <c r="K133" s="240"/>
    </row>
    <row r="134" spans="2:11" s="1" customFormat="1" ht="15" customHeight="1" x14ac:dyDescent="0.2">
      <c r="B134" s="238"/>
      <c r="C134" s="198" t="s">
        <v>1075</v>
      </c>
      <c r="D134" s="198"/>
      <c r="E134" s="198"/>
      <c r="F134" s="218" t="s">
        <v>1062</v>
      </c>
      <c r="G134" s="198"/>
      <c r="H134" s="198" t="s">
        <v>1096</v>
      </c>
      <c r="I134" s="198" t="s">
        <v>1058</v>
      </c>
      <c r="J134" s="198">
        <v>50</v>
      </c>
      <c r="K134" s="240"/>
    </row>
    <row r="135" spans="2:11" s="1" customFormat="1" ht="15" customHeight="1" x14ac:dyDescent="0.2">
      <c r="B135" s="238"/>
      <c r="C135" s="198" t="s">
        <v>1081</v>
      </c>
      <c r="D135" s="198"/>
      <c r="E135" s="198"/>
      <c r="F135" s="218" t="s">
        <v>1062</v>
      </c>
      <c r="G135" s="198"/>
      <c r="H135" s="198" t="s">
        <v>1096</v>
      </c>
      <c r="I135" s="198" t="s">
        <v>1058</v>
      </c>
      <c r="J135" s="198">
        <v>50</v>
      </c>
      <c r="K135" s="240"/>
    </row>
    <row r="136" spans="2:11" s="1" customFormat="1" ht="15" customHeight="1" x14ac:dyDescent="0.2">
      <c r="B136" s="238"/>
      <c r="C136" s="198" t="s">
        <v>1083</v>
      </c>
      <c r="D136" s="198"/>
      <c r="E136" s="198"/>
      <c r="F136" s="218" t="s">
        <v>1062</v>
      </c>
      <c r="G136" s="198"/>
      <c r="H136" s="198" t="s">
        <v>1096</v>
      </c>
      <c r="I136" s="198" t="s">
        <v>1058</v>
      </c>
      <c r="J136" s="198">
        <v>50</v>
      </c>
      <c r="K136" s="240"/>
    </row>
    <row r="137" spans="2:11" s="1" customFormat="1" ht="15" customHeight="1" x14ac:dyDescent="0.2">
      <c r="B137" s="238"/>
      <c r="C137" s="198" t="s">
        <v>1084</v>
      </c>
      <c r="D137" s="198"/>
      <c r="E137" s="198"/>
      <c r="F137" s="218" t="s">
        <v>1062</v>
      </c>
      <c r="G137" s="198"/>
      <c r="H137" s="198" t="s">
        <v>1109</v>
      </c>
      <c r="I137" s="198" t="s">
        <v>1058</v>
      </c>
      <c r="J137" s="198">
        <v>255</v>
      </c>
      <c r="K137" s="240"/>
    </row>
    <row r="138" spans="2:11" s="1" customFormat="1" ht="15" customHeight="1" x14ac:dyDescent="0.2">
      <c r="B138" s="238"/>
      <c r="C138" s="198" t="s">
        <v>1086</v>
      </c>
      <c r="D138" s="198"/>
      <c r="E138" s="198"/>
      <c r="F138" s="218" t="s">
        <v>1056</v>
      </c>
      <c r="G138" s="198"/>
      <c r="H138" s="198" t="s">
        <v>1110</v>
      </c>
      <c r="I138" s="198" t="s">
        <v>1088</v>
      </c>
      <c r="J138" s="198"/>
      <c r="K138" s="240"/>
    </row>
    <row r="139" spans="2:11" s="1" customFormat="1" ht="15" customHeight="1" x14ac:dyDescent="0.2">
      <c r="B139" s="238"/>
      <c r="C139" s="198" t="s">
        <v>1089</v>
      </c>
      <c r="D139" s="198"/>
      <c r="E139" s="198"/>
      <c r="F139" s="218" t="s">
        <v>1056</v>
      </c>
      <c r="G139" s="198"/>
      <c r="H139" s="198" t="s">
        <v>1111</v>
      </c>
      <c r="I139" s="198" t="s">
        <v>1091</v>
      </c>
      <c r="J139" s="198"/>
      <c r="K139" s="240"/>
    </row>
    <row r="140" spans="2:11" s="1" customFormat="1" ht="15" customHeight="1" x14ac:dyDescent="0.2">
      <c r="B140" s="238"/>
      <c r="C140" s="198" t="s">
        <v>1092</v>
      </c>
      <c r="D140" s="198"/>
      <c r="E140" s="198"/>
      <c r="F140" s="218" t="s">
        <v>1056</v>
      </c>
      <c r="G140" s="198"/>
      <c r="H140" s="198" t="s">
        <v>1092</v>
      </c>
      <c r="I140" s="198" t="s">
        <v>1091</v>
      </c>
      <c r="J140" s="198"/>
      <c r="K140" s="240"/>
    </row>
    <row r="141" spans="2:11" s="1" customFormat="1" ht="15" customHeight="1" x14ac:dyDescent="0.2">
      <c r="B141" s="238"/>
      <c r="C141" s="198" t="s">
        <v>37</v>
      </c>
      <c r="D141" s="198"/>
      <c r="E141" s="198"/>
      <c r="F141" s="218" t="s">
        <v>1056</v>
      </c>
      <c r="G141" s="198"/>
      <c r="H141" s="198" t="s">
        <v>1112</v>
      </c>
      <c r="I141" s="198" t="s">
        <v>1091</v>
      </c>
      <c r="J141" s="198"/>
      <c r="K141" s="240"/>
    </row>
    <row r="142" spans="2:11" s="1" customFormat="1" ht="15" customHeight="1" x14ac:dyDescent="0.2">
      <c r="B142" s="238"/>
      <c r="C142" s="198" t="s">
        <v>1113</v>
      </c>
      <c r="D142" s="198"/>
      <c r="E142" s="198"/>
      <c r="F142" s="218" t="s">
        <v>1056</v>
      </c>
      <c r="G142" s="198"/>
      <c r="H142" s="198" t="s">
        <v>1114</v>
      </c>
      <c r="I142" s="198" t="s">
        <v>1091</v>
      </c>
      <c r="J142" s="198"/>
      <c r="K142" s="240"/>
    </row>
    <row r="143" spans="2:11" s="1" customFormat="1" ht="15" customHeight="1" x14ac:dyDescent="0.2">
      <c r="B143" s="241"/>
      <c r="C143" s="242"/>
      <c r="D143" s="242"/>
      <c r="E143" s="242"/>
      <c r="F143" s="242"/>
      <c r="G143" s="242"/>
      <c r="H143" s="242"/>
      <c r="I143" s="242"/>
      <c r="J143" s="242"/>
      <c r="K143" s="243"/>
    </row>
    <row r="144" spans="2:11" s="1" customFormat="1" ht="18.75" customHeight="1" x14ac:dyDescent="0.2">
      <c r="B144" s="195"/>
      <c r="C144" s="195"/>
      <c r="D144" s="195"/>
      <c r="E144" s="195"/>
      <c r="F144" s="230"/>
      <c r="G144" s="195"/>
      <c r="H144" s="195"/>
      <c r="I144" s="195"/>
      <c r="J144" s="195"/>
      <c r="K144" s="195"/>
    </row>
    <row r="145" spans="2:11" s="1" customFormat="1" ht="18.75" customHeight="1" x14ac:dyDescent="0.2">
      <c r="B145" s="205"/>
      <c r="C145" s="205"/>
      <c r="D145" s="205"/>
      <c r="E145" s="205"/>
      <c r="F145" s="205"/>
      <c r="G145" s="205"/>
      <c r="H145" s="205"/>
      <c r="I145" s="205"/>
      <c r="J145" s="205"/>
      <c r="K145" s="205"/>
    </row>
    <row r="146" spans="2:11" s="1" customFormat="1" ht="7.5" customHeight="1" x14ac:dyDescent="0.2">
      <c r="B146" s="206"/>
      <c r="C146" s="207"/>
      <c r="D146" s="207"/>
      <c r="E146" s="207"/>
      <c r="F146" s="207"/>
      <c r="G146" s="207"/>
      <c r="H146" s="207"/>
      <c r="I146" s="207"/>
      <c r="J146" s="207"/>
      <c r="K146" s="208"/>
    </row>
    <row r="147" spans="2:11" s="1" customFormat="1" ht="45" customHeight="1" x14ac:dyDescent="0.2">
      <c r="B147" s="209"/>
      <c r="C147" s="304" t="s">
        <v>1115</v>
      </c>
      <c r="D147" s="304"/>
      <c r="E147" s="304"/>
      <c r="F147" s="304"/>
      <c r="G147" s="304"/>
      <c r="H147" s="304"/>
      <c r="I147" s="304"/>
      <c r="J147" s="304"/>
      <c r="K147" s="210"/>
    </row>
    <row r="148" spans="2:11" s="1" customFormat="1" ht="17.25" customHeight="1" x14ac:dyDescent="0.2">
      <c r="B148" s="209"/>
      <c r="C148" s="211" t="s">
        <v>1050</v>
      </c>
      <c r="D148" s="211"/>
      <c r="E148" s="211"/>
      <c r="F148" s="211" t="s">
        <v>1051</v>
      </c>
      <c r="G148" s="212"/>
      <c r="H148" s="211" t="s">
        <v>53</v>
      </c>
      <c r="I148" s="211" t="s">
        <v>56</v>
      </c>
      <c r="J148" s="211" t="s">
        <v>1052</v>
      </c>
      <c r="K148" s="210"/>
    </row>
    <row r="149" spans="2:11" s="1" customFormat="1" ht="17.25" customHeight="1" x14ac:dyDescent="0.2">
      <c r="B149" s="209"/>
      <c r="C149" s="213" t="s">
        <v>1053</v>
      </c>
      <c r="D149" s="213"/>
      <c r="E149" s="213"/>
      <c r="F149" s="214" t="s">
        <v>1054</v>
      </c>
      <c r="G149" s="215"/>
      <c r="H149" s="213"/>
      <c r="I149" s="213"/>
      <c r="J149" s="213" t="s">
        <v>1055</v>
      </c>
      <c r="K149" s="210"/>
    </row>
    <row r="150" spans="2:11" s="1" customFormat="1" ht="5.25" customHeight="1" x14ac:dyDescent="0.2">
      <c r="B150" s="219"/>
      <c r="C150" s="216"/>
      <c r="D150" s="216"/>
      <c r="E150" s="216"/>
      <c r="F150" s="216"/>
      <c r="G150" s="217"/>
      <c r="H150" s="216"/>
      <c r="I150" s="216"/>
      <c r="J150" s="216"/>
      <c r="K150" s="240"/>
    </row>
    <row r="151" spans="2:11" s="1" customFormat="1" ht="15" customHeight="1" x14ac:dyDescent="0.2">
      <c r="B151" s="219"/>
      <c r="C151" s="244" t="s">
        <v>1059</v>
      </c>
      <c r="D151" s="198"/>
      <c r="E151" s="198"/>
      <c r="F151" s="245" t="s">
        <v>1056</v>
      </c>
      <c r="G151" s="198"/>
      <c r="H151" s="244" t="s">
        <v>1096</v>
      </c>
      <c r="I151" s="244" t="s">
        <v>1058</v>
      </c>
      <c r="J151" s="244">
        <v>120</v>
      </c>
      <c r="K151" s="240"/>
    </row>
    <row r="152" spans="2:11" s="1" customFormat="1" ht="15" customHeight="1" x14ac:dyDescent="0.2">
      <c r="B152" s="219"/>
      <c r="C152" s="244" t="s">
        <v>1105</v>
      </c>
      <c r="D152" s="198"/>
      <c r="E152" s="198"/>
      <c r="F152" s="245" t="s">
        <v>1056</v>
      </c>
      <c r="G152" s="198"/>
      <c r="H152" s="244" t="s">
        <v>1116</v>
      </c>
      <c r="I152" s="244" t="s">
        <v>1058</v>
      </c>
      <c r="J152" s="244" t="s">
        <v>1107</v>
      </c>
      <c r="K152" s="240"/>
    </row>
    <row r="153" spans="2:11" s="1" customFormat="1" ht="15" customHeight="1" x14ac:dyDescent="0.2">
      <c r="B153" s="219"/>
      <c r="C153" s="244" t="s">
        <v>1004</v>
      </c>
      <c r="D153" s="198"/>
      <c r="E153" s="198"/>
      <c r="F153" s="245" t="s">
        <v>1056</v>
      </c>
      <c r="G153" s="198"/>
      <c r="H153" s="244" t="s">
        <v>1117</v>
      </c>
      <c r="I153" s="244" t="s">
        <v>1058</v>
      </c>
      <c r="J153" s="244" t="s">
        <v>1107</v>
      </c>
      <c r="K153" s="240"/>
    </row>
    <row r="154" spans="2:11" s="1" customFormat="1" ht="15" customHeight="1" x14ac:dyDescent="0.2">
      <c r="B154" s="219"/>
      <c r="C154" s="244" t="s">
        <v>1061</v>
      </c>
      <c r="D154" s="198"/>
      <c r="E154" s="198"/>
      <c r="F154" s="245" t="s">
        <v>1062</v>
      </c>
      <c r="G154" s="198"/>
      <c r="H154" s="244" t="s">
        <v>1096</v>
      </c>
      <c r="I154" s="244" t="s">
        <v>1058</v>
      </c>
      <c r="J154" s="244">
        <v>50</v>
      </c>
      <c r="K154" s="240"/>
    </row>
    <row r="155" spans="2:11" s="1" customFormat="1" ht="15" customHeight="1" x14ac:dyDescent="0.2">
      <c r="B155" s="219"/>
      <c r="C155" s="244" t="s">
        <v>1064</v>
      </c>
      <c r="D155" s="198"/>
      <c r="E155" s="198"/>
      <c r="F155" s="245" t="s">
        <v>1056</v>
      </c>
      <c r="G155" s="198"/>
      <c r="H155" s="244" t="s">
        <v>1096</v>
      </c>
      <c r="I155" s="244" t="s">
        <v>1066</v>
      </c>
      <c r="J155" s="244"/>
      <c r="K155" s="240"/>
    </row>
    <row r="156" spans="2:11" s="1" customFormat="1" ht="15" customHeight="1" x14ac:dyDescent="0.2">
      <c r="B156" s="219"/>
      <c r="C156" s="244" t="s">
        <v>1075</v>
      </c>
      <c r="D156" s="198"/>
      <c r="E156" s="198"/>
      <c r="F156" s="245" t="s">
        <v>1062</v>
      </c>
      <c r="G156" s="198"/>
      <c r="H156" s="244" t="s">
        <v>1096</v>
      </c>
      <c r="I156" s="244" t="s">
        <v>1058</v>
      </c>
      <c r="J156" s="244">
        <v>50</v>
      </c>
      <c r="K156" s="240"/>
    </row>
    <row r="157" spans="2:11" s="1" customFormat="1" ht="15" customHeight="1" x14ac:dyDescent="0.2">
      <c r="B157" s="219"/>
      <c r="C157" s="244" t="s">
        <v>1083</v>
      </c>
      <c r="D157" s="198"/>
      <c r="E157" s="198"/>
      <c r="F157" s="245" t="s">
        <v>1062</v>
      </c>
      <c r="G157" s="198"/>
      <c r="H157" s="244" t="s">
        <v>1096</v>
      </c>
      <c r="I157" s="244" t="s">
        <v>1058</v>
      </c>
      <c r="J157" s="244">
        <v>50</v>
      </c>
      <c r="K157" s="240"/>
    </row>
    <row r="158" spans="2:11" s="1" customFormat="1" ht="15" customHeight="1" x14ac:dyDescent="0.2">
      <c r="B158" s="219"/>
      <c r="C158" s="244" t="s">
        <v>1081</v>
      </c>
      <c r="D158" s="198"/>
      <c r="E158" s="198"/>
      <c r="F158" s="245" t="s">
        <v>1062</v>
      </c>
      <c r="G158" s="198"/>
      <c r="H158" s="244" t="s">
        <v>1096</v>
      </c>
      <c r="I158" s="244" t="s">
        <v>1058</v>
      </c>
      <c r="J158" s="244">
        <v>50</v>
      </c>
      <c r="K158" s="240"/>
    </row>
    <row r="159" spans="2:11" s="1" customFormat="1" ht="15" customHeight="1" x14ac:dyDescent="0.2">
      <c r="B159" s="219"/>
      <c r="C159" s="244" t="s">
        <v>81</v>
      </c>
      <c r="D159" s="198"/>
      <c r="E159" s="198"/>
      <c r="F159" s="245" t="s">
        <v>1056</v>
      </c>
      <c r="G159" s="198"/>
      <c r="H159" s="244" t="s">
        <v>1118</v>
      </c>
      <c r="I159" s="244" t="s">
        <v>1058</v>
      </c>
      <c r="J159" s="244" t="s">
        <v>1119</v>
      </c>
      <c r="K159" s="240"/>
    </row>
    <row r="160" spans="2:11" s="1" customFormat="1" ht="15" customHeight="1" x14ac:dyDescent="0.2">
      <c r="B160" s="219"/>
      <c r="C160" s="244" t="s">
        <v>1120</v>
      </c>
      <c r="D160" s="198"/>
      <c r="E160" s="198"/>
      <c r="F160" s="245" t="s">
        <v>1056</v>
      </c>
      <c r="G160" s="198"/>
      <c r="H160" s="244" t="s">
        <v>1121</v>
      </c>
      <c r="I160" s="244" t="s">
        <v>1091</v>
      </c>
      <c r="J160" s="244"/>
      <c r="K160" s="240"/>
    </row>
    <row r="161" spans="2:11" s="1" customFormat="1" ht="15" customHeight="1" x14ac:dyDescent="0.2">
      <c r="B161" s="246"/>
      <c r="C161" s="228"/>
      <c r="D161" s="228"/>
      <c r="E161" s="228"/>
      <c r="F161" s="228"/>
      <c r="G161" s="228"/>
      <c r="H161" s="228"/>
      <c r="I161" s="228"/>
      <c r="J161" s="228"/>
      <c r="K161" s="247"/>
    </row>
    <row r="162" spans="2:11" s="1" customFormat="1" ht="18.75" customHeight="1" x14ac:dyDescent="0.2">
      <c r="B162" s="195"/>
      <c r="C162" s="198"/>
      <c r="D162" s="198"/>
      <c r="E162" s="198"/>
      <c r="F162" s="218"/>
      <c r="G162" s="198"/>
      <c r="H162" s="198"/>
      <c r="I162" s="198"/>
      <c r="J162" s="198"/>
      <c r="K162" s="195"/>
    </row>
    <row r="163" spans="2:11" s="1" customFormat="1" ht="18.75" customHeight="1" x14ac:dyDescent="0.2">
      <c r="B163" s="205"/>
      <c r="C163" s="205"/>
      <c r="D163" s="205"/>
      <c r="E163" s="205"/>
      <c r="F163" s="205"/>
      <c r="G163" s="205"/>
      <c r="H163" s="205"/>
      <c r="I163" s="205"/>
      <c r="J163" s="205"/>
      <c r="K163" s="205"/>
    </row>
    <row r="164" spans="2:11" s="1" customFormat="1" ht="7.5" customHeight="1" x14ac:dyDescent="0.2">
      <c r="B164" s="187"/>
      <c r="C164" s="188"/>
      <c r="D164" s="188"/>
      <c r="E164" s="188"/>
      <c r="F164" s="188"/>
      <c r="G164" s="188"/>
      <c r="H164" s="188"/>
      <c r="I164" s="188"/>
      <c r="J164" s="188"/>
      <c r="K164" s="189"/>
    </row>
    <row r="165" spans="2:11" s="1" customFormat="1" ht="45" customHeight="1" x14ac:dyDescent="0.2">
      <c r="B165" s="190"/>
      <c r="C165" s="305" t="s">
        <v>1122</v>
      </c>
      <c r="D165" s="305"/>
      <c r="E165" s="305"/>
      <c r="F165" s="305"/>
      <c r="G165" s="305"/>
      <c r="H165" s="305"/>
      <c r="I165" s="305"/>
      <c r="J165" s="305"/>
      <c r="K165" s="191"/>
    </row>
    <row r="166" spans="2:11" s="1" customFormat="1" ht="17.25" customHeight="1" x14ac:dyDescent="0.2">
      <c r="B166" s="190"/>
      <c r="C166" s="211" t="s">
        <v>1050</v>
      </c>
      <c r="D166" s="211"/>
      <c r="E166" s="211"/>
      <c r="F166" s="211" t="s">
        <v>1051</v>
      </c>
      <c r="G166" s="248"/>
      <c r="H166" s="249" t="s">
        <v>53</v>
      </c>
      <c r="I166" s="249" t="s">
        <v>56</v>
      </c>
      <c r="J166" s="211" t="s">
        <v>1052</v>
      </c>
      <c r="K166" s="191"/>
    </row>
    <row r="167" spans="2:11" s="1" customFormat="1" ht="17.25" customHeight="1" x14ac:dyDescent="0.2">
      <c r="B167" s="192"/>
      <c r="C167" s="213" t="s">
        <v>1053</v>
      </c>
      <c r="D167" s="213"/>
      <c r="E167" s="213"/>
      <c r="F167" s="214" t="s">
        <v>1054</v>
      </c>
      <c r="G167" s="250"/>
      <c r="H167" s="251"/>
      <c r="I167" s="251"/>
      <c r="J167" s="213" t="s">
        <v>1055</v>
      </c>
      <c r="K167" s="193"/>
    </row>
    <row r="168" spans="2:11" s="1" customFormat="1" ht="5.25" customHeight="1" x14ac:dyDescent="0.2">
      <c r="B168" s="219"/>
      <c r="C168" s="216"/>
      <c r="D168" s="216"/>
      <c r="E168" s="216"/>
      <c r="F168" s="216"/>
      <c r="G168" s="217"/>
      <c r="H168" s="216"/>
      <c r="I168" s="216"/>
      <c r="J168" s="216"/>
      <c r="K168" s="240"/>
    </row>
    <row r="169" spans="2:11" s="1" customFormat="1" ht="15" customHeight="1" x14ac:dyDescent="0.2">
      <c r="B169" s="219"/>
      <c r="C169" s="198" t="s">
        <v>1059</v>
      </c>
      <c r="D169" s="198"/>
      <c r="E169" s="198"/>
      <c r="F169" s="218" t="s">
        <v>1056</v>
      </c>
      <c r="G169" s="198"/>
      <c r="H169" s="198" t="s">
        <v>1096</v>
      </c>
      <c r="I169" s="198" t="s">
        <v>1058</v>
      </c>
      <c r="J169" s="198">
        <v>120</v>
      </c>
      <c r="K169" s="240"/>
    </row>
    <row r="170" spans="2:11" s="1" customFormat="1" ht="15" customHeight="1" x14ac:dyDescent="0.2">
      <c r="B170" s="219"/>
      <c r="C170" s="198" t="s">
        <v>1105</v>
      </c>
      <c r="D170" s="198"/>
      <c r="E170" s="198"/>
      <c r="F170" s="218" t="s">
        <v>1056</v>
      </c>
      <c r="G170" s="198"/>
      <c r="H170" s="198" t="s">
        <v>1106</v>
      </c>
      <c r="I170" s="198" t="s">
        <v>1058</v>
      </c>
      <c r="J170" s="198" t="s">
        <v>1107</v>
      </c>
      <c r="K170" s="240"/>
    </row>
    <row r="171" spans="2:11" s="1" customFormat="1" ht="15" customHeight="1" x14ac:dyDescent="0.2">
      <c r="B171" s="219"/>
      <c r="C171" s="198" t="s">
        <v>1004</v>
      </c>
      <c r="D171" s="198"/>
      <c r="E171" s="198"/>
      <c r="F171" s="218" t="s">
        <v>1056</v>
      </c>
      <c r="G171" s="198"/>
      <c r="H171" s="198" t="s">
        <v>1123</v>
      </c>
      <c r="I171" s="198" t="s">
        <v>1058</v>
      </c>
      <c r="J171" s="198" t="s">
        <v>1107</v>
      </c>
      <c r="K171" s="240"/>
    </row>
    <row r="172" spans="2:11" s="1" customFormat="1" ht="15" customHeight="1" x14ac:dyDescent="0.2">
      <c r="B172" s="219"/>
      <c r="C172" s="198" t="s">
        <v>1061</v>
      </c>
      <c r="D172" s="198"/>
      <c r="E172" s="198"/>
      <c r="F172" s="218" t="s">
        <v>1062</v>
      </c>
      <c r="G172" s="198"/>
      <c r="H172" s="198" t="s">
        <v>1123</v>
      </c>
      <c r="I172" s="198" t="s">
        <v>1058</v>
      </c>
      <c r="J172" s="198">
        <v>50</v>
      </c>
      <c r="K172" s="240"/>
    </row>
    <row r="173" spans="2:11" s="1" customFormat="1" ht="15" customHeight="1" x14ac:dyDescent="0.2">
      <c r="B173" s="219"/>
      <c r="C173" s="198" t="s">
        <v>1064</v>
      </c>
      <c r="D173" s="198"/>
      <c r="E173" s="198"/>
      <c r="F173" s="218" t="s">
        <v>1056</v>
      </c>
      <c r="G173" s="198"/>
      <c r="H173" s="198" t="s">
        <v>1123</v>
      </c>
      <c r="I173" s="198" t="s">
        <v>1066</v>
      </c>
      <c r="J173" s="198"/>
      <c r="K173" s="240"/>
    </row>
    <row r="174" spans="2:11" s="1" customFormat="1" ht="15" customHeight="1" x14ac:dyDescent="0.2">
      <c r="B174" s="219"/>
      <c r="C174" s="198" t="s">
        <v>1075</v>
      </c>
      <c r="D174" s="198"/>
      <c r="E174" s="198"/>
      <c r="F174" s="218" t="s">
        <v>1062</v>
      </c>
      <c r="G174" s="198"/>
      <c r="H174" s="198" t="s">
        <v>1123</v>
      </c>
      <c r="I174" s="198" t="s">
        <v>1058</v>
      </c>
      <c r="J174" s="198">
        <v>50</v>
      </c>
      <c r="K174" s="240"/>
    </row>
    <row r="175" spans="2:11" s="1" customFormat="1" ht="15" customHeight="1" x14ac:dyDescent="0.2">
      <c r="B175" s="219"/>
      <c r="C175" s="198" t="s">
        <v>1083</v>
      </c>
      <c r="D175" s="198"/>
      <c r="E175" s="198"/>
      <c r="F175" s="218" t="s">
        <v>1062</v>
      </c>
      <c r="G175" s="198"/>
      <c r="H175" s="198" t="s">
        <v>1123</v>
      </c>
      <c r="I175" s="198" t="s">
        <v>1058</v>
      </c>
      <c r="J175" s="198">
        <v>50</v>
      </c>
      <c r="K175" s="240"/>
    </row>
    <row r="176" spans="2:11" s="1" customFormat="1" ht="15" customHeight="1" x14ac:dyDescent="0.2">
      <c r="B176" s="219"/>
      <c r="C176" s="198" t="s">
        <v>1081</v>
      </c>
      <c r="D176" s="198"/>
      <c r="E176" s="198"/>
      <c r="F176" s="218" t="s">
        <v>1062</v>
      </c>
      <c r="G176" s="198"/>
      <c r="H176" s="198" t="s">
        <v>1123</v>
      </c>
      <c r="I176" s="198" t="s">
        <v>1058</v>
      </c>
      <c r="J176" s="198">
        <v>50</v>
      </c>
      <c r="K176" s="240"/>
    </row>
    <row r="177" spans="2:11" s="1" customFormat="1" ht="15" customHeight="1" x14ac:dyDescent="0.2">
      <c r="B177" s="219"/>
      <c r="C177" s="198" t="s">
        <v>129</v>
      </c>
      <c r="D177" s="198"/>
      <c r="E177" s="198"/>
      <c r="F177" s="218" t="s">
        <v>1056</v>
      </c>
      <c r="G177" s="198"/>
      <c r="H177" s="198" t="s">
        <v>1124</v>
      </c>
      <c r="I177" s="198" t="s">
        <v>1125</v>
      </c>
      <c r="J177" s="198"/>
      <c r="K177" s="240"/>
    </row>
    <row r="178" spans="2:11" s="1" customFormat="1" ht="15" customHeight="1" x14ac:dyDescent="0.2">
      <c r="B178" s="219"/>
      <c r="C178" s="198" t="s">
        <v>56</v>
      </c>
      <c r="D178" s="198"/>
      <c r="E178" s="198"/>
      <c r="F178" s="218" t="s">
        <v>1056</v>
      </c>
      <c r="G178" s="198"/>
      <c r="H178" s="198" t="s">
        <v>1126</v>
      </c>
      <c r="I178" s="198" t="s">
        <v>1127</v>
      </c>
      <c r="J178" s="198">
        <v>1</v>
      </c>
      <c r="K178" s="240"/>
    </row>
    <row r="179" spans="2:11" s="1" customFormat="1" ht="15" customHeight="1" x14ac:dyDescent="0.2">
      <c r="B179" s="219"/>
      <c r="C179" s="198" t="s">
        <v>52</v>
      </c>
      <c r="D179" s="198"/>
      <c r="E179" s="198"/>
      <c r="F179" s="218" t="s">
        <v>1056</v>
      </c>
      <c r="G179" s="198"/>
      <c r="H179" s="198" t="s">
        <v>1128</v>
      </c>
      <c r="I179" s="198" t="s">
        <v>1058</v>
      </c>
      <c r="J179" s="198">
        <v>20</v>
      </c>
      <c r="K179" s="240"/>
    </row>
    <row r="180" spans="2:11" s="1" customFormat="1" ht="15" customHeight="1" x14ac:dyDescent="0.2">
      <c r="B180" s="219"/>
      <c r="C180" s="198" t="s">
        <v>53</v>
      </c>
      <c r="D180" s="198"/>
      <c r="E180" s="198"/>
      <c r="F180" s="218" t="s">
        <v>1056</v>
      </c>
      <c r="G180" s="198"/>
      <c r="H180" s="198" t="s">
        <v>1129</v>
      </c>
      <c r="I180" s="198" t="s">
        <v>1058</v>
      </c>
      <c r="J180" s="198">
        <v>255</v>
      </c>
      <c r="K180" s="240"/>
    </row>
    <row r="181" spans="2:11" s="1" customFormat="1" ht="15" customHeight="1" x14ac:dyDescent="0.2">
      <c r="B181" s="219"/>
      <c r="C181" s="198" t="s">
        <v>130</v>
      </c>
      <c r="D181" s="198"/>
      <c r="E181" s="198"/>
      <c r="F181" s="218" t="s">
        <v>1056</v>
      </c>
      <c r="G181" s="198"/>
      <c r="H181" s="198" t="s">
        <v>1020</v>
      </c>
      <c r="I181" s="198" t="s">
        <v>1058</v>
      </c>
      <c r="J181" s="198">
        <v>10</v>
      </c>
      <c r="K181" s="240"/>
    </row>
    <row r="182" spans="2:11" s="1" customFormat="1" ht="15" customHeight="1" x14ac:dyDescent="0.2">
      <c r="B182" s="219"/>
      <c r="C182" s="198" t="s">
        <v>131</v>
      </c>
      <c r="D182" s="198"/>
      <c r="E182" s="198"/>
      <c r="F182" s="218" t="s">
        <v>1056</v>
      </c>
      <c r="G182" s="198"/>
      <c r="H182" s="198" t="s">
        <v>1130</v>
      </c>
      <c r="I182" s="198" t="s">
        <v>1091</v>
      </c>
      <c r="J182" s="198"/>
      <c r="K182" s="240"/>
    </row>
    <row r="183" spans="2:11" s="1" customFormat="1" ht="15" customHeight="1" x14ac:dyDescent="0.2">
      <c r="B183" s="219"/>
      <c r="C183" s="198" t="s">
        <v>1131</v>
      </c>
      <c r="D183" s="198"/>
      <c r="E183" s="198"/>
      <c r="F183" s="218" t="s">
        <v>1056</v>
      </c>
      <c r="G183" s="198"/>
      <c r="H183" s="198" t="s">
        <v>1132</v>
      </c>
      <c r="I183" s="198" t="s">
        <v>1091</v>
      </c>
      <c r="J183" s="198"/>
      <c r="K183" s="240"/>
    </row>
    <row r="184" spans="2:11" s="1" customFormat="1" ht="15" customHeight="1" x14ac:dyDescent="0.2">
      <c r="B184" s="219"/>
      <c r="C184" s="198" t="s">
        <v>1120</v>
      </c>
      <c r="D184" s="198"/>
      <c r="E184" s="198"/>
      <c r="F184" s="218" t="s">
        <v>1056</v>
      </c>
      <c r="G184" s="198"/>
      <c r="H184" s="198" t="s">
        <v>1133</v>
      </c>
      <c r="I184" s="198" t="s">
        <v>1091</v>
      </c>
      <c r="J184" s="198"/>
      <c r="K184" s="240"/>
    </row>
    <row r="185" spans="2:11" s="1" customFormat="1" ht="15" customHeight="1" x14ac:dyDescent="0.2">
      <c r="B185" s="219"/>
      <c r="C185" s="198" t="s">
        <v>133</v>
      </c>
      <c r="D185" s="198"/>
      <c r="E185" s="198"/>
      <c r="F185" s="218" t="s">
        <v>1062</v>
      </c>
      <c r="G185" s="198"/>
      <c r="H185" s="198" t="s">
        <v>1134</v>
      </c>
      <c r="I185" s="198" t="s">
        <v>1058</v>
      </c>
      <c r="J185" s="198">
        <v>50</v>
      </c>
      <c r="K185" s="240"/>
    </row>
    <row r="186" spans="2:11" s="1" customFormat="1" ht="15" customHeight="1" x14ac:dyDescent="0.2">
      <c r="B186" s="219"/>
      <c r="C186" s="198" t="s">
        <v>1135</v>
      </c>
      <c r="D186" s="198"/>
      <c r="E186" s="198"/>
      <c r="F186" s="218" t="s">
        <v>1062</v>
      </c>
      <c r="G186" s="198"/>
      <c r="H186" s="198" t="s">
        <v>1136</v>
      </c>
      <c r="I186" s="198" t="s">
        <v>1137</v>
      </c>
      <c r="J186" s="198"/>
      <c r="K186" s="240"/>
    </row>
    <row r="187" spans="2:11" s="1" customFormat="1" ht="15" customHeight="1" x14ac:dyDescent="0.2">
      <c r="B187" s="219"/>
      <c r="C187" s="198" t="s">
        <v>1138</v>
      </c>
      <c r="D187" s="198"/>
      <c r="E187" s="198"/>
      <c r="F187" s="218" t="s">
        <v>1062</v>
      </c>
      <c r="G187" s="198"/>
      <c r="H187" s="198" t="s">
        <v>1139</v>
      </c>
      <c r="I187" s="198" t="s">
        <v>1137</v>
      </c>
      <c r="J187" s="198"/>
      <c r="K187" s="240"/>
    </row>
    <row r="188" spans="2:11" s="1" customFormat="1" ht="15" customHeight="1" x14ac:dyDescent="0.2">
      <c r="B188" s="219"/>
      <c r="C188" s="198" t="s">
        <v>1140</v>
      </c>
      <c r="D188" s="198"/>
      <c r="E188" s="198"/>
      <c r="F188" s="218" t="s">
        <v>1062</v>
      </c>
      <c r="G188" s="198"/>
      <c r="H188" s="198" t="s">
        <v>1141</v>
      </c>
      <c r="I188" s="198" t="s">
        <v>1137</v>
      </c>
      <c r="J188" s="198"/>
      <c r="K188" s="240"/>
    </row>
    <row r="189" spans="2:11" s="1" customFormat="1" ht="15" customHeight="1" x14ac:dyDescent="0.2">
      <c r="B189" s="219"/>
      <c r="C189" s="252" t="s">
        <v>1142</v>
      </c>
      <c r="D189" s="198"/>
      <c r="E189" s="198"/>
      <c r="F189" s="218" t="s">
        <v>1062</v>
      </c>
      <c r="G189" s="198"/>
      <c r="H189" s="198" t="s">
        <v>1143</v>
      </c>
      <c r="I189" s="198" t="s">
        <v>1144</v>
      </c>
      <c r="J189" s="253" t="s">
        <v>1145</v>
      </c>
      <c r="K189" s="240"/>
    </row>
    <row r="190" spans="2:11" s="1" customFormat="1" ht="15" customHeight="1" x14ac:dyDescent="0.2">
      <c r="B190" s="219"/>
      <c r="C190" s="204" t="s">
        <v>41</v>
      </c>
      <c r="D190" s="198"/>
      <c r="E190" s="198"/>
      <c r="F190" s="218" t="s">
        <v>1056</v>
      </c>
      <c r="G190" s="198"/>
      <c r="H190" s="195" t="s">
        <v>1146</v>
      </c>
      <c r="I190" s="198" t="s">
        <v>1147</v>
      </c>
      <c r="J190" s="198"/>
      <c r="K190" s="240"/>
    </row>
    <row r="191" spans="2:11" s="1" customFormat="1" ht="15" customHeight="1" x14ac:dyDescent="0.2">
      <c r="B191" s="219"/>
      <c r="C191" s="204" t="s">
        <v>1148</v>
      </c>
      <c r="D191" s="198"/>
      <c r="E191" s="198"/>
      <c r="F191" s="218" t="s">
        <v>1056</v>
      </c>
      <c r="G191" s="198"/>
      <c r="H191" s="198" t="s">
        <v>1149</v>
      </c>
      <c r="I191" s="198" t="s">
        <v>1091</v>
      </c>
      <c r="J191" s="198"/>
      <c r="K191" s="240"/>
    </row>
    <row r="192" spans="2:11" s="1" customFormat="1" ht="15" customHeight="1" x14ac:dyDescent="0.2">
      <c r="B192" s="219"/>
      <c r="C192" s="204" t="s">
        <v>1150</v>
      </c>
      <c r="D192" s="198"/>
      <c r="E192" s="198"/>
      <c r="F192" s="218" t="s">
        <v>1056</v>
      </c>
      <c r="G192" s="198"/>
      <c r="H192" s="198" t="s">
        <v>1151</v>
      </c>
      <c r="I192" s="198" t="s">
        <v>1091</v>
      </c>
      <c r="J192" s="198"/>
      <c r="K192" s="240"/>
    </row>
    <row r="193" spans="2:11" s="1" customFormat="1" ht="15" customHeight="1" x14ac:dyDescent="0.2">
      <c r="B193" s="219"/>
      <c r="C193" s="204" t="s">
        <v>1152</v>
      </c>
      <c r="D193" s="198"/>
      <c r="E193" s="198"/>
      <c r="F193" s="218" t="s">
        <v>1062</v>
      </c>
      <c r="G193" s="198"/>
      <c r="H193" s="198" t="s">
        <v>1153</v>
      </c>
      <c r="I193" s="198" t="s">
        <v>1091</v>
      </c>
      <c r="J193" s="198"/>
      <c r="K193" s="240"/>
    </row>
    <row r="194" spans="2:11" s="1" customFormat="1" ht="15" customHeight="1" x14ac:dyDescent="0.2">
      <c r="B194" s="246"/>
      <c r="C194" s="254"/>
      <c r="D194" s="228"/>
      <c r="E194" s="228"/>
      <c r="F194" s="228"/>
      <c r="G194" s="228"/>
      <c r="H194" s="228"/>
      <c r="I194" s="228"/>
      <c r="J194" s="228"/>
      <c r="K194" s="247"/>
    </row>
    <row r="195" spans="2:11" s="1" customFormat="1" ht="18.75" customHeight="1" x14ac:dyDescent="0.2">
      <c r="B195" s="195"/>
      <c r="C195" s="198"/>
      <c r="D195" s="198"/>
      <c r="E195" s="198"/>
      <c r="F195" s="218"/>
      <c r="G195" s="198"/>
      <c r="H195" s="198"/>
      <c r="I195" s="198"/>
      <c r="J195" s="198"/>
      <c r="K195" s="195"/>
    </row>
    <row r="196" spans="2:11" s="1" customFormat="1" ht="18.75" customHeight="1" x14ac:dyDescent="0.2">
      <c r="B196" s="195"/>
      <c r="C196" s="198"/>
      <c r="D196" s="198"/>
      <c r="E196" s="198"/>
      <c r="F196" s="218"/>
      <c r="G196" s="198"/>
      <c r="H196" s="198"/>
      <c r="I196" s="198"/>
      <c r="J196" s="198"/>
      <c r="K196" s="195"/>
    </row>
    <row r="197" spans="2:11" s="1" customFormat="1" ht="18.75" customHeight="1" x14ac:dyDescent="0.2">
      <c r="B197" s="205"/>
      <c r="C197" s="205"/>
      <c r="D197" s="205"/>
      <c r="E197" s="205"/>
      <c r="F197" s="205"/>
      <c r="G197" s="205"/>
      <c r="H197" s="205"/>
      <c r="I197" s="205"/>
      <c r="J197" s="205"/>
      <c r="K197" s="205"/>
    </row>
    <row r="198" spans="2:11" s="1" customFormat="1" ht="12" x14ac:dyDescent="0.2">
      <c r="B198" s="187"/>
      <c r="C198" s="188"/>
      <c r="D198" s="188"/>
      <c r="E198" s="188"/>
      <c r="F198" s="188"/>
      <c r="G198" s="188"/>
      <c r="H198" s="188"/>
      <c r="I198" s="188"/>
      <c r="J198" s="188"/>
      <c r="K198" s="189"/>
    </row>
    <row r="199" spans="2:11" s="1" customFormat="1" ht="22.2" x14ac:dyDescent="0.2">
      <c r="B199" s="190"/>
      <c r="C199" s="305" t="s">
        <v>1154</v>
      </c>
      <c r="D199" s="305"/>
      <c r="E199" s="305"/>
      <c r="F199" s="305"/>
      <c r="G199" s="305"/>
      <c r="H199" s="305"/>
      <c r="I199" s="305"/>
      <c r="J199" s="305"/>
      <c r="K199" s="191"/>
    </row>
    <row r="200" spans="2:11" s="1" customFormat="1" ht="25.5" customHeight="1" x14ac:dyDescent="0.3">
      <c r="B200" s="190"/>
      <c r="C200" s="255" t="s">
        <v>1155</v>
      </c>
      <c r="D200" s="255"/>
      <c r="E200" s="255"/>
      <c r="F200" s="255" t="s">
        <v>1156</v>
      </c>
      <c r="G200" s="256"/>
      <c r="H200" s="306" t="s">
        <v>1157</v>
      </c>
      <c r="I200" s="306"/>
      <c r="J200" s="306"/>
      <c r="K200" s="191"/>
    </row>
    <row r="201" spans="2:11" s="1" customFormat="1" ht="5.25" customHeight="1" x14ac:dyDescent="0.2">
      <c r="B201" s="219"/>
      <c r="C201" s="216"/>
      <c r="D201" s="216"/>
      <c r="E201" s="216"/>
      <c r="F201" s="216"/>
      <c r="G201" s="198"/>
      <c r="H201" s="216"/>
      <c r="I201" s="216"/>
      <c r="J201" s="216"/>
      <c r="K201" s="240"/>
    </row>
    <row r="202" spans="2:11" s="1" customFormat="1" ht="15" customHeight="1" x14ac:dyDescent="0.2">
      <c r="B202" s="219"/>
      <c r="C202" s="198" t="s">
        <v>1147</v>
      </c>
      <c r="D202" s="198"/>
      <c r="E202" s="198"/>
      <c r="F202" s="218" t="s">
        <v>42</v>
      </c>
      <c r="G202" s="198"/>
      <c r="H202" s="307" t="s">
        <v>1158</v>
      </c>
      <c r="I202" s="307"/>
      <c r="J202" s="307"/>
      <c r="K202" s="240"/>
    </row>
    <row r="203" spans="2:11" s="1" customFormat="1" ht="15" customHeight="1" x14ac:dyDescent="0.2">
      <c r="B203" s="219"/>
      <c r="C203" s="225"/>
      <c r="D203" s="198"/>
      <c r="E203" s="198"/>
      <c r="F203" s="218" t="s">
        <v>43</v>
      </c>
      <c r="G203" s="198"/>
      <c r="H203" s="307" t="s">
        <v>1159</v>
      </c>
      <c r="I203" s="307"/>
      <c r="J203" s="307"/>
      <c r="K203" s="240"/>
    </row>
    <row r="204" spans="2:11" s="1" customFormat="1" ht="15" customHeight="1" x14ac:dyDescent="0.2">
      <c r="B204" s="219"/>
      <c r="C204" s="225"/>
      <c r="D204" s="198"/>
      <c r="E204" s="198"/>
      <c r="F204" s="218" t="s">
        <v>46</v>
      </c>
      <c r="G204" s="198"/>
      <c r="H204" s="307" t="s">
        <v>1160</v>
      </c>
      <c r="I204" s="307"/>
      <c r="J204" s="307"/>
      <c r="K204" s="240"/>
    </row>
    <row r="205" spans="2:11" s="1" customFormat="1" ht="15" customHeight="1" x14ac:dyDescent="0.2">
      <c r="B205" s="219"/>
      <c r="C205" s="198"/>
      <c r="D205" s="198"/>
      <c r="E205" s="198"/>
      <c r="F205" s="218" t="s">
        <v>44</v>
      </c>
      <c r="G205" s="198"/>
      <c r="H205" s="307" t="s">
        <v>1161</v>
      </c>
      <c r="I205" s="307"/>
      <c r="J205" s="307"/>
      <c r="K205" s="240"/>
    </row>
    <row r="206" spans="2:11" s="1" customFormat="1" ht="15" customHeight="1" x14ac:dyDescent="0.2">
      <c r="B206" s="219"/>
      <c r="C206" s="198"/>
      <c r="D206" s="198"/>
      <c r="E206" s="198"/>
      <c r="F206" s="218" t="s">
        <v>45</v>
      </c>
      <c r="G206" s="198"/>
      <c r="H206" s="307" t="s">
        <v>1162</v>
      </c>
      <c r="I206" s="307"/>
      <c r="J206" s="307"/>
      <c r="K206" s="240"/>
    </row>
    <row r="207" spans="2:11" s="1" customFormat="1" ht="15" customHeight="1" x14ac:dyDescent="0.2">
      <c r="B207" s="219"/>
      <c r="C207" s="198"/>
      <c r="D207" s="198"/>
      <c r="E207" s="198"/>
      <c r="F207" s="218"/>
      <c r="G207" s="198"/>
      <c r="H207" s="198"/>
      <c r="I207" s="198"/>
      <c r="J207" s="198"/>
      <c r="K207" s="240"/>
    </row>
    <row r="208" spans="2:11" s="1" customFormat="1" ht="15" customHeight="1" x14ac:dyDescent="0.2">
      <c r="B208" s="219"/>
      <c r="C208" s="198" t="s">
        <v>1103</v>
      </c>
      <c r="D208" s="198"/>
      <c r="E208" s="198"/>
      <c r="F208" s="218" t="s">
        <v>75</v>
      </c>
      <c r="G208" s="198"/>
      <c r="H208" s="307" t="s">
        <v>1163</v>
      </c>
      <c r="I208" s="307"/>
      <c r="J208" s="307"/>
      <c r="K208" s="240"/>
    </row>
    <row r="209" spans="2:11" s="1" customFormat="1" ht="15" customHeight="1" x14ac:dyDescent="0.2">
      <c r="B209" s="219"/>
      <c r="C209" s="225"/>
      <c r="D209" s="198"/>
      <c r="E209" s="198"/>
      <c r="F209" s="218" t="s">
        <v>998</v>
      </c>
      <c r="G209" s="198"/>
      <c r="H209" s="307" t="s">
        <v>999</v>
      </c>
      <c r="I209" s="307"/>
      <c r="J209" s="307"/>
      <c r="K209" s="240"/>
    </row>
    <row r="210" spans="2:11" s="1" customFormat="1" ht="15" customHeight="1" x14ac:dyDescent="0.2">
      <c r="B210" s="219"/>
      <c r="C210" s="198"/>
      <c r="D210" s="198"/>
      <c r="E210" s="198"/>
      <c r="F210" s="218" t="s">
        <v>996</v>
      </c>
      <c r="G210" s="198"/>
      <c r="H210" s="307" t="s">
        <v>1164</v>
      </c>
      <c r="I210" s="307"/>
      <c r="J210" s="307"/>
      <c r="K210" s="240"/>
    </row>
    <row r="211" spans="2:11" s="1" customFormat="1" ht="15" customHeight="1" x14ac:dyDescent="0.2">
      <c r="B211" s="257"/>
      <c r="C211" s="225"/>
      <c r="D211" s="225"/>
      <c r="E211" s="225"/>
      <c r="F211" s="218" t="s">
        <v>1000</v>
      </c>
      <c r="G211" s="204"/>
      <c r="H211" s="308" t="s">
        <v>1001</v>
      </c>
      <c r="I211" s="308"/>
      <c r="J211" s="308"/>
      <c r="K211" s="258"/>
    </row>
    <row r="212" spans="2:11" s="1" customFormat="1" ht="15" customHeight="1" x14ac:dyDescent="0.2">
      <c r="B212" s="257"/>
      <c r="C212" s="225"/>
      <c r="D212" s="225"/>
      <c r="E212" s="225"/>
      <c r="F212" s="218" t="s">
        <v>1002</v>
      </c>
      <c r="G212" s="204"/>
      <c r="H212" s="308" t="s">
        <v>1165</v>
      </c>
      <c r="I212" s="308"/>
      <c r="J212" s="308"/>
      <c r="K212" s="258"/>
    </row>
    <row r="213" spans="2:11" s="1" customFormat="1" ht="15" customHeight="1" x14ac:dyDescent="0.2">
      <c r="B213" s="257"/>
      <c r="C213" s="225"/>
      <c r="D213" s="225"/>
      <c r="E213" s="225"/>
      <c r="F213" s="259"/>
      <c r="G213" s="204"/>
      <c r="H213" s="260"/>
      <c r="I213" s="260"/>
      <c r="J213" s="260"/>
      <c r="K213" s="258"/>
    </row>
    <row r="214" spans="2:11" s="1" customFormat="1" ht="15" customHeight="1" x14ac:dyDescent="0.2">
      <c r="B214" s="257"/>
      <c r="C214" s="198" t="s">
        <v>1127</v>
      </c>
      <c r="D214" s="225"/>
      <c r="E214" s="225"/>
      <c r="F214" s="218">
        <v>1</v>
      </c>
      <c r="G214" s="204"/>
      <c r="H214" s="308" t="s">
        <v>1166</v>
      </c>
      <c r="I214" s="308"/>
      <c r="J214" s="308"/>
      <c r="K214" s="258"/>
    </row>
    <row r="215" spans="2:11" s="1" customFormat="1" ht="15" customHeight="1" x14ac:dyDescent="0.2">
      <c r="B215" s="257"/>
      <c r="C215" s="225"/>
      <c r="D215" s="225"/>
      <c r="E215" s="225"/>
      <c r="F215" s="218">
        <v>2</v>
      </c>
      <c r="G215" s="204"/>
      <c r="H215" s="308" t="s">
        <v>1167</v>
      </c>
      <c r="I215" s="308"/>
      <c r="J215" s="308"/>
      <c r="K215" s="258"/>
    </row>
    <row r="216" spans="2:11" s="1" customFormat="1" ht="15" customHeight="1" x14ac:dyDescent="0.2">
      <c r="B216" s="257"/>
      <c r="C216" s="225"/>
      <c r="D216" s="225"/>
      <c r="E216" s="225"/>
      <c r="F216" s="218">
        <v>3</v>
      </c>
      <c r="G216" s="204"/>
      <c r="H216" s="308" t="s">
        <v>1168</v>
      </c>
      <c r="I216" s="308"/>
      <c r="J216" s="308"/>
      <c r="K216" s="258"/>
    </row>
    <row r="217" spans="2:11" s="1" customFormat="1" ht="15" customHeight="1" x14ac:dyDescent="0.2">
      <c r="B217" s="257"/>
      <c r="C217" s="225"/>
      <c r="D217" s="225"/>
      <c r="E217" s="225"/>
      <c r="F217" s="218">
        <v>4</v>
      </c>
      <c r="G217" s="204"/>
      <c r="H217" s="308" t="s">
        <v>1169</v>
      </c>
      <c r="I217" s="308"/>
      <c r="J217" s="308"/>
      <c r="K217" s="258"/>
    </row>
    <row r="218" spans="2:11" s="1" customFormat="1" ht="12.75" customHeight="1" x14ac:dyDescent="0.2">
      <c r="B218" s="261"/>
      <c r="C218" s="262"/>
      <c r="D218" s="262"/>
      <c r="E218" s="262"/>
      <c r="F218" s="262"/>
      <c r="G218" s="262"/>
      <c r="H218" s="262"/>
      <c r="I218" s="262"/>
      <c r="J218" s="262"/>
      <c r="K218" s="263"/>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106-18-3 - DPMP, nástavba...</vt:lpstr>
      <vt:lpstr>Pokyny pro vyplnění</vt:lpstr>
      <vt:lpstr>'106-18-3 - DPMP, nástavba...'!Názvy_tisku</vt:lpstr>
      <vt:lpstr>'Rekapitulace stavby'!Názvy_tisku</vt:lpstr>
      <vt:lpstr>'106-18-3 - DPMP, nástavba...'!Oblast_tisku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DESKTOP-QDSENHU\Rohlíková</dc:creator>
  <cp:lastModifiedBy>Kuklová Pavlína Mgr.</cp:lastModifiedBy>
  <dcterms:created xsi:type="dcterms:W3CDTF">2020-11-23T15:20:15Z</dcterms:created>
  <dcterms:modified xsi:type="dcterms:W3CDTF">2020-12-01T08:32:49Z</dcterms:modified>
</cp:coreProperties>
</file>